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3942C0F-6D74-4E9A-AC14-69CF246E8C57}" xr6:coauthVersionLast="37" xr6:coauthVersionMax="37" xr10:uidLastSave="{00000000-0000-0000-0000-000000000000}"/>
  <bookViews>
    <workbookView xWindow="0" yWindow="0" windowWidth="22260" windowHeight="12645" activeTab="2" xr2:uid="{00000000-000D-0000-FFFF-FFFF00000000}"/>
  </bookViews>
  <sheets>
    <sheet name="2-ԸՆԴԱՄԵՆԸ ԾԱԽՍԵՐ" sheetId="2" r:id="rId1"/>
    <sheet name="Հ3 Մաս 2" sheetId="3" r:id="rId2"/>
    <sheet name="Հ3 Մաս 4" sheetId="4" r:id="rId3"/>
  </sheets>
  <externalReferences>
    <externalReference r:id="rId4"/>
    <externalReference r:id="rId5"/>
    <externalReference r:id="rId6"/>
  </externalReferences>
  <definedNames>
    <definedName name="_ftn1" localSheetId="1">'Հ3 Մաս 2'!#REF!</definedName>
    <definedName name="_ftn10" localSheetId="1">'Հ3 Մաս 2'!#REF!</definedName>
    <definedName name="_ftn11" localSheetId="1">'Հ3 Մաս 2'!#REF!</definedName>
    <definedName name="_ftn12" localSheetId="1">'Հ3 Մաս 2'!#REF!</definedName>
    <definedName name="_ftn13" localSheetId="1">'Հ3 Մաս 2'!#REF!</definedName>
    <definedName name="_ftn14" localSheetId="1">'Հ3 Մաս 2'!#REF!</definedName>
    <definedName name="_ftn15" localSheetId="1">'Հ3 Մաս 2'!#REF!</definedName>
    <definedName name="_ftn16" localSheetId="1">'Հ3 Մաս 2'!#REF!</definedName>
    <definedName name="_ftn17" localSheetId="1">'Հ3 Մաս 2'!#REF!</definedName>
    <definedName name="_ftn18" localSheetId="1">'Հ3 Մաս 2'!#REF!</definedName>
    <definedName name="_ftn19" localSheetId="1">'Հ3 Մաս 2'!#REF!</definedName>
    <definedName name="_ftn2" localSheetId="1">'Հ3 Մաս 2'!#REF!</definedName>
    <definedName name="_ftn20" localSheetId="1">'Հ3 Մաս 2'!#REF!</definedName>
    <definedName name="_ftn3" localSheetId="1">'Հ3 Մաս 2'!#REF!</definedName>
    <definedName name="_ftn4" localSheetId="1">'Հ3 Մաս 2'!#REF!</definedName>
    <definedName name="_ftn5" localSheetId="1">'Հ3 Մաս 2'!#REF!</definedName>
    <definedName name="_ftn6" localSheetId="1">'Հ3 Մաս 2'!#REF!</definedName>
    <definedName name="_ftn7" localSheetId="1">'Հ3 Մաս 2'!#REF!</definedName>
    <definedName name="_ftn8" localSheetId="1">'Հ3 Մաս 2'!#REF!</definedName>
    <definedName name="_ftn9" localSheetId="1">'Հ3 Մաս 2'!#REF!</definedName>
    <definedName name="_ftnref1" localSheetId="1">'Հ3 Մաս 2'!#REF!</definedName>
    <definedName name="_ftnref10" localSheetId="1">'Հ3 Մաս 2'!#REF!</definedName>
    <definedName name="_ftnref11" localSheetId="1">'Հ3 Մաս 2'!#REF!</definedName>
    <definedName name="_ftnref12" localSheetId="1">'Հ3 Մաս 2'!#REF!</definedName>
    <definedName name="_ftnref13" localSheetId="1">'Հ3 Մաս 2'!#REF!</definedName>
    <definedName name="_ftnref14" localSheetId="1">'Հ3 Մաս 2'!#REF!</definedName>
    <definedName name="_ftnref15" localSheetId="1">'Հ3 Մաս 2'!#REF!</definedName>
    <definedName name="_ftnref16" localSheetId="1">'Հ3 Մաս 2'!#REF!</definedName>
    <definedName name="_ftnref17" localSheetId="1">'Հ3 Մաս 2'!$H$28</definedName>
    <definedName name="_ftnref18" localSheetId="1">'Հ3 Մաս 2'!#REF!</definedName>
    <definedName name="_ftnref19" localSheetId="1">'Հ3 Մաս 2'!#REF!</definedName>
    <definedName name="_ftnref2" localSheetId="1">'[3]Հ3 Մաս 1'!$A$3</definedName>
    <definedName name="_ftnref20" localSheetId="1">'Հ3 Մաս 2'!#REF!</definedName>
    <definedName name="_ftnref3" localSheetId="1">'Հ3 Մաս 2'!#REF!</definedName>
    <definedName name="_ftnref4" localSheetId="1">'Հ3 Մաս 2'!$C$3</definedName>
    <definedName name="_ftnref5" localSheetId="1">'Հ3 Մաս 2'!#REF!</definedName>
    <definedName name="_ftnref6" localSheetId="1">'Հ3 Մաս 2'!#REF!</definedName>
    <definedName name="_ftnref7" localSheetId="1">'Հ3 Մաս 2'!#REF!</definedName>
    <definedName name="_ftnref8" localSheetId="1">'Հ3 Մաս 2'!#REF!</definedName>
    <definedName name="_ftnref9" localSheetId="1">'Հ3 Մաս 2'!#REF!</definedName>
    <definedName name="_Toc501014755" localSheetId="1">'Հ3 Մաս 2'!#REF!</definedName>
    <definedName name="_xlnm.Print_Titles" localSheetId="0">'2-ԸՆԴԱՄԵՆԸ ԾԱԽՍԵՐ'!$6:$8</definedName>
    <definedName name="_xlnm.Print_Area" localSheetId="0">'2-ԸՆԴԱՄԵՆԸ ԾԱԽՍԵՐ'!$A$1:$L$100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4" l="1"/>
  <c r="M41" i="4"/>
  <c r="L41" i="4"/>
  <c r="K41" i="4"/>
  <c r="K40" i="4" s="1"/>
  <c r="J41" i="4"/>
  <c r="N40" i="4"/>
  <c r="M40" i="4"/>
  <c r="L40" i="4"/>
  <c r="J40" i="4"/>
  <c r="N25" i="4"/>
  <c r="M25" i="4"/>
  <c r="M24" i="4" s="1"/>
  <c r="L25" i="4"/>
  <c r="K25" i="4"/>
  <c r="J25" i="4"/>
  <c r="N24" i="4"/>
  <c r="L24" i="4"/>
  <c r="K24" i="4"/>
  <c r="J24" i="4"/>
  <c r="N13" i="4"/>
  <c r="N12" i="4" s="1"/>
  <c r="N11" i="4" s="1"/>
  <c r="M13" i="4"/>
  <c r="M12" i="4" s="1"/>
  <c r="M11" i="4" s="1"/>
  <c r="L13" i="4"/>
  <c r="K13" i="4"/>
  <c r="K12" i="4" s="1"/>
  <c r="J13" i="4"/>
  <c r="J12" i="4" s="1"/>
  <c r="J11" i="4" s="1"/>
  <c r="L12" i="4"/>
  <c r="L11" i="4" s="1"/>
  <c r="K9" i="3"/>
  <c r="K8" i="3" s="1"/>
  <c r="J9" i="3"/>
  <c r="I9" i="3"/>
  <c r="H9" i="3"/>
  <c r="G9" i="3"/>
  <c r="G8" i="3" s="1"/>
  <c r="J8" i="3"/>
  <c r="I8" i="3"/>
  <c r="H8" i="3"/>
  <c r="K11" i="4" l="1"/>
  <c r="I136" i="2"/>
  <c r="H136" i="2"/>
  <c r="G136" i="2"/>
  <c r="I135" i="2"/>
  <c r="H135" i="2"/>
  <c r="I134" i="2"/>
  <c r="H134" i="2"/>
  <c r="I133" i="2"/>
  <c r="H133" i="2"/>
  <c r="I132" i="2"/>
  <c r="L131" i="2"/>
  <c r="K131" i="2"/>
  <c r="H131" i="2"/>
  <c r="G131" i="2"/>
  <c r="F131" i="2"/>
  <c r="E131" i="2"/>
  <c r="E118" i="2" s="1"/>
  <c r="E116" i="2" s="1"/>
  <c r="I130" i="2"/>
  <c r="H130" i="2"/>
  <c r="G130" i="2"/>
  <c r="I129" i="2"/>
  <c r="H129" i="2"/>
  <c r="G128" i="2"/>
  <c r="I128" i="2" s="1"/>
  <c r="I127" i="2"/>
  <c r="H127" i="2"/>
  <c r="G127" i="2"/>
  <c r="I126" i="2"/>
  <c r="H126" i="2"/>
  <c r="I125" i="2"/>
  <c r="H125" i="2"/>
  <c r="I124" i="2"/>
  <c r="H124" i="2"/>
  <c r="I123" i="2"/>
  <c r="H123" i="2"/>
  <c r="I122" i="2"/>
  <c r="H122" i="2"/>
  <c r="G122" i="2"/>
  <c r="H121" i="2"/>
  <c r="G121" i="2"/>
  <c r="I121" i="2" s="1"/>
  <c r="I120" i="2"/>
  <c r="H120" i="2"/>
  <c r="L118" i="2"/>
  <c r="L116" i="2" s="1"/>
  <c r="K118" i="2"/>
  <c r="G118" i="2"/>
  <c r="G116" i="2" s="1"/>
  <c r="F118" i="2"/>
  <c r="K116" i="2"/>
  <c r="F116" i="2"/>
  <c r="I115" i="2"/>
  <c r="H115" i="2"/>
  <c r="I114" i="2"/>
  <c r="H114" i="2"/>
  <c r="I113" i="2"/>
  <c r="H113" i="2"/>
  <c r="I104" i="2"/>
  <c r="H104" i="2"/>
  <c r="I103" i="2"/>
  <c r="H103" i="2"/>
  <c r="I102" i="2"/>
  <c r="H102" i="2"/>
  <c r="I101" i="2"/>
  <c r="H101" i="2"/>
  <c r="I100" i="2"/>
  <c r="H100" i="2"/>
  <c r="G100" i="2"/>
  <c r="H99" i="2"/>
  <c r="G99" i="2"/>
  <c r="G93" i="2" s="1"/>
  <c r="I98" i="2"/>
  <c r="H98" i="2"/>
  <c r="I97" i="2"/>
  <c r="H97" i="2"/>
  <c r="I96" i="2"/>
  <c r="H96" i="2"/>
  <c r="I95" i="2"/>
  <c r="H95" i="2"/>
  <c r="L93" i="2"/>
  <c r="K93" i="2"/>
  <c r="F93" i="2"/>
  <c r="E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L83" i="2"/>
  <c r="K83" i="2"/>
  <c r="H83" i="2"/>
  <c r="G83" i="2"/>
  <c r="I83" i="2" s="1"/>
  <c r="F83" i="2"/>
  <c r="E83" i="2"/>
  <c r="I82" i="2"/>
  <c r="H82" i="2"/>
  <c r="I80" i="2"/>
  <c r="H80" i="2"/>
  <c r="I78" i="2"/>
  <c r="H78" i="2"/>
  <c r="I77" i="2"/>
  <c r="H77" i="2"/>
  <c r="I76" i="2"/>
  <c r="H76" i="2"/>
  <c r="I74" i="2"/>
  <c r="H74" i="2"/>
  <c r="I73" i="2"/>
  <c r="H73" i="2"/>
  <c r="I72" i="2"/>
  <c r="H72" i="2"/>
  <c r="I71" i="2"/>
  <c r="H71" i="2"/>
  <c r="I67" i="2"/>
  <c r="H67" i="2"/>
  <c r="I66" i="2"/>
  <c r="H66" i="2"/>
  <c r="I65" i="2"/>
  <c r="H65" i="2"/>
  <c r="I64" i="2"/>
  <c r="H64" i="2"/>
  <c r="G64" i="2"/>
  <c r="F64" i="2"/>
  <c r="I63" i="2"/>
  <c r="H63" i="2"/>
  <c r="I62" i="2"/>
  <c r="H62" i="2"/>
  <c r="I61" i="2"/>
  <c r="H61" i="2"/>
  <c r="G59" i="2"/>
  <c r="I59" i="2" s="1"/>
  <c r="F59" i="2"/>
  <c r="E59" i="2"/>
  <c r="I58" i="2"/>
  <c r="H58" i="2"/>
  <c r="I57" i="2"/>
  <c r="H57" i="2"/>
  <c r="L55" i="2"/>
  <c r="K55" i="2"/>
  <c r="G55" i="2"/>
  <c r="H55" i="2" s="1"/>
  <c r="F55" i="2"/>
  <c r="E55" i="2"/>
  <c r="I55" i="2" s="1"/>
  <c r="G54" i="2"/>
  <c r="I54" i="2" s="1"/>
  <c r="I53" i="2"/>
  <c r="G53" i="2"/>
  <c r="H53" i="2" s="1"/>
  <c r="G52" i="2"/>
  <c r="G49" i="2" s="1"/>
  <c r="L49" i="2"/>
  <c r="K49" i="2"/>
  <c r="F49" i="2"/>
  <c r="E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G40" i="2"/>
  <c r="L38" i="2"/>
  <c r="K38" i="2"/>
  <c r="G38" i="2"/>
  <c r="H38" i="2" s="1"/>
  <c r="F38" i="2"/>
  <c r="E38" i="2"/>
  <c r="I38" i="2" s="1"/>
  <c r="I37" i="2"/>
  <c r="H37" i="2"/>
  <c r="I36" i="2"/>
  <c r="H36" i="2"/>
  <c r="I35" i="2"/>
  <c r="H35" i="2"/>
  <c r="L34" i="2"/>
  <c r="K34" i="2"/>
  <c r="I34" i="2"/>
  <c r="H34" i="2"/>
  <c r="I33" i="2"/>
  <c r="H33" i="2"/>
  <c r="I32" i="2"/>
  <c r="H32" i="2"/>
  <c r="L30" i="2"/>
  <c r="L16" i="2" s="1"/>
  <c r="L14" i="2" s="1"/>
  <c r="K30" i="2"/>
  <c r="G30" i="2"/>
  <c r="I30" i="2" s="1"/>
  <c r="F30" i="2"/>
  <c r="E30" i="2"/>
  <c r="G29" i="2"/>
  <c r="I29" i="2" s="1"/>
  <c r="I28" i="2"/>
  <c r="H28" i="2"/>
  <c r="I27" i="2"/>
  <c r="H27" i="2"/>
  <c r="G27" i="2"/>
  <c r="L25" i="2"/>
  <c r="K25" i="2"/>
  <c r="F25" i="2"/>
  <c r="E25" i="2"/>
  <c r="I23" i="2"/>
  <c r="H23" i="2"/>
  <c r="I22" i="2"/>
  <c r="H22" i="2"/>
  <c r="I21" i="2"/>
  <c r="H21" i="2"/>
  <c r="I20" i="2"/>
  <c r="H20" i="2"/>
  <c r="G20" i="2"/>
  <c r="G18" i="2" s="1"/>
  <c r="L18" i="2"/>
  <c r="K18" i="2"/>
  <c r="K16" i="2" s="1"/>
  <c r="K14" i="2" s="1"/>
  <c r="F18" i="2"/>
  <c r="F16" i="2" s="1"/>
  <c r="F14" i="2" s="1"/>
  <c r="E18" i="2"/>
  <c r="E16" i="2" s="1"/>
  <c r="E14" i="2" s="1"/>
  <c r="I12" i="2"/>
  <c r="H12" i="2"/>
  <c r="I10" i="2"/>
  <c r="H10" i="2"/>
  <c r="I18" i="2" l="1"/>
  <c r="H18" i="2"/>
  <c r="H49" i="2"/>
  <c r="I49" i="2"/>
  <c r="H93" i="2"/>
  <c r="I93" i="2"/>
  <c r="H29" i="2"/>
  <c r="G25" i="2"/>
  <c r="G16" i="2" s="1"/>
  <c r="H30" i="2"/>
  <c r="H54" i="2"/>
  <c r="H59" i="2"/>
  <c r="I99" i="2"/>
  <c r="H128" i="2"/>
  <c r="H118" i="2" s="1"/>
  <c r="H116" i="2" s="1"/>
  <c r="I131" i="2"/>
  <c r="I118" i="2" s="1"/>
  <c r="I116" i="2" s="1"/>
  <c r="H16" i="2" l="1"/>
  <c r="G14" i="2"/>
  <c r="I16" i="2"/>
  <c r="H25" i="2"/>
  <c r="I25" i="2"/>
  <c r="I14" i="2" l="1"/>
  <c r="H14" i="2"/>
</calcChain>
</file>

<file path=xl/sharedStrings.xml><?xml version="1.0" encoding="utf-8"?>
<sst xmlns="http://schemas.openxmlformats.org/spreadsheetml/2006/main" count="293" uniqueCount="221">
  <si>
    <t xml:space="preserve">Ձև N  2 </t>
  </si>
  <si>
    <t>Հայտատուի  անվանումը   ՀՀ շուկայի վերահսկողության տեսչական մարմին</t>
  </si>
  <si>
    <t>Կառավարման  ապարատ</t>
  </si>
  <si>
    <t>Բաժին</t>
  </si>
  <si>
    <t>խումբ</t>
  </si>
  <si>
    <t>դաս</t>
  </si>
  <si>
    <t>(հազար դրամ)</t>
  </si>
  <si>
    <t xml:space="preserve"> Ծրագրային դասիչը</t>
  </si>
  <si>
    <t>2024թ.</t>
  </si>
  <si>
    <t xml:space="preserve"> 2025թ. </t>
  </si>
  <si>
    <t>2026թ.</t>
  </si>
  <si>
    <t>2027թ.</t>
  </si>
  <si>
    <t>2028թ.</t>
  </si>
  <si>
    <t xml:space="preserve"> ծրագիր</t>
  </si>
  <si>
    <t xml:space="preserve"> միջոցառում</t>
  </si>
  <si>
    <t>կոդը</t>
  </si>
  <si>
    <t>բյուջետային ծախսերի տնտ. դասակարգման հոդվածի անվանումը</t>
  </si>
  <si>
    <t xml:space="preserve">  փաստացի  կատարո ղական</t>
  </si>
  <si>
    <t xml:space="preserve"> հաստատված բյուջե</t>
  </si>
  <si>
    <t>բյուջետային  հայտ</t>
  </si>
  <si>
    <t>հայտի տարբերությունը 2025թ. հաստատվածի նկատմամբ</t>
  </si>
  <si>
    <t>հայտի տարբերությունը 2024թ. փաստացի կատարողականի նկատմամբ</t>
  </si>
  <si>
    <t xml:space="preserve">հիմնավորումներ 2025թ. հաստատված բյուջեի նկատմամբ 2026թ. հայտի տարբերության վերաբերյալ  </t>
  </si>
  <si>
    <t>Հաստիքային  միավորների  թիվը</t>
  </si>
  <si>
    <t xml:space="preserve">  ավտոմեքենաների  քանակը</t>
  </si>
  <si>
    <t>ԸՆԴԱՄԵՆԸ  ԾԱԽՍԵՐ</t>
  </si>
  <si>
    <t>այդ  թվում՝</t>
  </si>
  <si>
    <t>ԸՆԹԱՑԻԿ  ԾԱԽՍԵՐ</t>
  </si>
  <si>
    <t>այդ  թվում`</t>
  </si>
  <si>
    <r>
      <t>ԱՇԽԱՏԱՆՔԻ  ՎԱՐՁԱՏՐՈՒԹՅՈՒՆ</t>
    </r>
    <r>
      <rPr>
        <b/>
        <sz val="12"/>
        <color indexed="10"/>
        <rFont val="GHEA Grapalat"/>
        <family val="3"/>
      </rPr>
      <t xml:space="preserve">  </t>
    </r>
  </si>
  <si>
    <t xml:space="preserve">  4111</t>
  </si>
  <si>
    <t xml:space="preserve"> -Աշխատողների աշխատավարձեր և հավելավճարներ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</si>
  <si>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</si>
  <si>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</si>
  <si>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</si>
  <si>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</si>
  <si>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4115</t>
  </si>
  <si>
    <t>- Այլ վարձատրություն</t>
  </si>
  <si>
    <t>4211</t>
  </si>
  <si>
    <t>- Գործառնական և բանկային ծառայությունների ծախսեր</t>
  </si>
  <si>
    <t>Էներգետիկ ծառայություններ</t>
  </si>
  <si>
    <t>Գումարի ավելացումը պայմանավորված է լաբորատորիայի սարքավորումների, օդորակման սարքավորումների,  համակարգչային տեխնիկայի և կենցաղային տեխնիկայի թվաքանակի ավելացմամբ Ձև 7</t>
  </si>
  <si>
    <t>Էլեկտրաէներգիայով ջեռուցման ծառայություններ</t>
  </si>
  <si>
    <t>Գազով ջեռուցման ծառայություններ</t>
  </si>
  <si>
    <t>Կոմունալ ծառայություններ</t>
  </si>
  <si>
    <t>Ջրամատակարարման և ջրահեռացման ծառայություններ</t>
  </si>
  <si>
    <t>Շենքերի պահպանման ծառայություններ /դեռատիզացիա/</t>
  </si>
  <si>
    <t>Կապի ծառայություններ</t>
  </si>
  <si>
    <t>Ապահովագրական ծախսեր</t>
  </si>
  <si>
    <t>Գույքի և սարքավորումների վարձակալություն</t>
  </si>
  <si>
    <t>Արտագերատեսչական ծախսեր</t>
  </si>
  <si>
    <t>Ծառայողական գործուղումների գծով ծախսեր</t>
  </si>
  <si>
    <t>4221</t>
  </si>
  <si>
    <t>Ներքին  գործուղումներ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</si>
  <si>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</si>
  <si>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</si>
  <si>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</si>
  <si>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>Աշխատակազմի մասնագիտական զարգացման ծառայություններ</t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</si>
  <si>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</si>
  <si>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</si>
  <si>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</si>
  <si>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</si>
  <si>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</si>
  <si>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Ավտոտրանսպորտային փոխադրման ծառայության ձեռքբերում</t>
  </si>
  <si>
    <t>Մասնագիտական ծառայություններ</t>
  </si>
  <si>
    <t>Կենցաղային տեխնիկայի սպասարկման և գազասպասարկման ծառայությունների գումարը նախատեսվել է 4241 հոդվածով</t>
  </si>
  <si>
    <t>Շենքերի և կառույցների ընթացիկ նորոգում և պահպանում</t>
  </si>
  <si>
    <t xml:space="preserve">Գումարը նախատեսվել է ՇՎՏՄ վարչական շենքի երկրորդ հարկի աշխատասենյակների 1200քմ պատերի ներկման և 400քմ հատակածածկույթի վերանորոգման համար : Նախահաշիվը կցվում է 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</si>
  <si>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</si>
  <si>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</si>
  <si>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</si>
  <si>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</si>
  <si>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</si>
  <si>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</si>
  <si>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 xml:space="preserve">Գյուղատնտեսական ապրանքներ </t>
  </si>
  <si>
    <t>Տրանսպորտային նյութեր</t>
  </si>
  <si>
    <t>Առողջապահական և լաբորատոր նյութեր</t>
  </si>
  <si>
    <t xml:space="preserve">Կենցաղային և հանրային սննդի նյութեր </t>
  </si>
  <si>
    <t>Հատուկ նպատակային այլ նյութեր</t>
  </si>
  <si>
    <t>4411</t>
  </si>
  <si>
    <t>Ներքին արժեթղթերի տոկոսավճարներ</t>
  </si>
  <si>
    <t>4421</t>
  </si>
  <si>
    <t>Արտաքին արժեթղթերի գծով տոկոսավճարներ</t>
  </si>
  <si>
    <t>4422</t>
  </si>
  <si>
    <t>Արտաքին վարկերի գծով տոկոսավճարներ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</si>
  <si>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</si>
  <si>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</si>
  <si>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Ընթացիկ դրամաշնորհներ պետական կառավարման հատվածին</t>
  </si>
  <si>
    <t>Ընթացիկ սուբվենցիաներ համայնքներին</t>
  </si>
  <si>
    <t>4637</t>
  </si>
  <si>
    <t>Ընթացիկ դրամաշնորհներ պետական և համայնքների ոչ առևտրային կազմակերպություններին</t>
  </si>
  <si>
    <t xml:space="preserve"> Ընթացիկ դրամաշնորհներ պետական և համայնքային առևտրային կազմակերպություններին</t>
  </si>
  <si>
    <t>4639</t>
  </si>
  <si>
    <t>Այլ ընթացիկ դրամաշնորհներ</t>
  </si>
  <si>
    <t>4655</t>
  </si>
  <si>
    <t>Կապիտալ դրամաշնորհներ պետական և համայնքային ոչ առևտրային կազմակերպություններին</t>
  </si>
  <si>
    <t>4727</t>
  </si>
  <si>
    <t>Կրթական, մշակութային և սպորտային նպաստներ բյուջեից</t>
  </si>
  <si>
    <t>Այլ նպաստներ բյուջեից</t>
  </si>
  <si>
    <t>4819</t>
  </si>
  <si>
    <t>Նվիրատվություններ այլ շահույթ չհետապնդող կազմակերպություններին</t>
  </si>
  <si>
    <t>Այլ հարկեր</t>
  </si>
  <si>
    <t>Պարտադիր վճարներ</t>
  </si>
  <si>
    <t>ավտոմեքենաների տեխզննություն և բնապահպանական վճար</t>
  </si>
  <si>
    <t>աղբահանություն</t>
  </si>
  <si>
    <t>այլ</t>
  </si>
  <si>
    <t>4824</t>
  </si>
  <si>
    <t>Պետական հատվածի տարբեր մակարդակների կողմից միմյանց նկատմամբ կիրառվող տույժեր</t>
  </si>
  <si>
    <t xml:space="preserve">Դատարանների կողմից նշանակված տույժեր ու տուգանքներ </t>
  </si>
  <si>
    <t xml:space="preserve">Կառավարման մարմինների գործունեության հետևանքով առաջացած վնասվածքների  կամ վնասների վերականգնում </t>
  </si>
  <si>
    <t>Այլ  ծախսեր</t>
  </si>
  <si>
    <t>Պահուստային միջոցներ</t>
  </si>
  <si>
    <t xml:space="preserve"> ՈՉ ՖԻՆԱՆՍԱԿԱՆ ԱԿՏԻՎՆԵՐԻ ԳԾՈՎ ԾԱԽՍԵՐ</t>
  </si>
  <si>
    <t xml:space="preserve"> Ծրագիր</t>
  </si>
  <si>
    <t xml:space="preserve"> Միջոցառում</t>
  </si>
  <si>
    <t>Շենքերի և շինությունների ձեռք բերում</t>
  </si>
  <si>
    <t>Շենքերի և շինությունների կառուցում</t>
  </si>
  <si>
    <t>Շենքերի և շինությունների կապիտալ վերանորոգում</t>
  </si>
  <si>
    <t xml:space="preserve">Տրանսպորտային սարքավորումներ </t>
  </si>
  <si>
    <t>Վարչական  սարքավորումներ</t>
  </si>
  <si>
    <t>Այլ մեքենաներ և սարքավորումներ</t>
  </si>
  <si>
    <t xml:space="preserve">Աճեցվող ակտիվներ </t>
  </si>
  <si>
    <t xml:space="preserve">Ոչ նյութական հիմնական միջոցներ </t>
  </si>
  <si>
    <t>Գեոդեզիական քարտեզագրական ծախսեր</t>
  </si>
  <si>
    <t>Նախագծահետազոտական ծախսեր</t>
  </si>
  <si>
    <t xml:space="preserve"> 2024թ. </t>
  </si>
  <si>
    <t>Բյուջետային ծախսերի տնտ. դասակարգման հոդվածի անվանումը</t>
  </si>
  <si>
    <t>Հատուկ և գործառնական  ավտոմեքենաների  քանակը</t>
  </si>
  <si>
    <t>Գումարի ավելացումը պայմանավորված է փորձարկման լաբորատորիայի հավատարմագրման ընդլայնմամբ</t>
  </si>
  <si>
    <t>Հաշվարկը կատարված է մեկ մեքենային 1200.0հազ դրամ գումարի չափով</t>
  </si>
  <si>
    <t>1213</t>
  </si>
  <si>
    <t xml:space="preserve"> Արտադրանքի և որակի վերահսկողության ծառայություններ</t>
  </si>
  <si>
    <t>ՄԱՍ 2. ՊԵՏԱԿԱՆ ՄԱՐՄՆԻ ԿՈՂՄԻՑ ԻՐԱԿԱՆԱՑՎՈՂ ԲՅՈՒՋԵՏԱՅԻՆ ԾՐԱԳՐԵՐԸ ԵՎ ՄԻՋՈՑԱՌՈՒՄՆԵՐԸ</t>
  </si>
  <si>
    <t>Պետական մարմնի անվանումը _______________________________________________________________</t>
  </si>
  <si>
    <t xml:space="preserve">  ՀՀ շուկայի վերահսկողության տեսչական մարմին</t>
  </si>
  <si>
    <t>Հազար դրամ</t>
  </si>
  <si>
    <t xml:space="preserve"> ԲԳԿ</t>
  </si>
  <si>
    <t xml:space="preserve"> Ծրագրի/միջոցառման դասիչը</t>
  </si>
  <si>
    <r>
      <t xml:space="preserve"> ԲԳԿ/Ծրագրի /միջոցառման անվանումը</t>
    </r>
    <r>
      <rPr>
        <b/>
        <vertAlign val="superscript"/>
        <sz val="10"/>
        <rFont val="GHEA Grapalat"/>
        <family val="3"/>
      </rPr>
      <t>9</t>
    </r>
  </si>
  <si>
    <t xml:space="preserve"> Ծրագրի նպատակը/Միջոցառման նկարագրությունը</t>
  </si>
  <si>
    <r>
      <t xml:space="preserve"> Վերջնական արդյունքի նկարագրությունը/Միջոցառման տեսակը</t>
    </r>
    <r>
      <rPr>
        <b/>
        <vertAlign val="superscript"/>
        <sz val="10"/>
        <rFont val="GHEA Grapalat"/>
        <family val="3"/>
      </rPr>
      <t>10</t>
    </r>
  </si>
  <si>
    <t xml:space="preserve">2024թ.  (փաստացի) </t>
  </si>
  <si>
    <t xml:space="preserve">2025թ (հաստատված բյուջե) </t>
  </si>
  <si>
    <t>2026թ. բազային բյուջե</t>
  </si>
  <si>
    <t>2027թ. բազային բյուջե</t>
  </si>
  <si>
    <t>2028թ. բազային բյուջե</t>
  </si>
  <si>
    <t>2026թ. բյուջե (ներառյալ ընդլայնումները և նոր նախաձեռնությունները)</t>
  </si>
  <si>
    <t xml:space="preserve">2027թ. </t>
  </si>
  <si>
    <t xml:space="preserve">2028թ. </t>
  </si>
  <si>
    <t>Ծախսային խնայողության գծով առաջարկը (-)</t>
  </si>
  <si>
    <t>Հիմնավորումներ/ Պատճառներ (այդ թվում՝ 2025 թվականի հաստատված բյուջեի նկատմամբ 2026թ. բազային բյուջեի տարբերության պատճառները ըստ հիմնական գործոնների*</t>
  </si>
  <si>
    <t xml:space="preserve"> Ծրագիր6</t>
  </si>
  <si>
    <r>
      <t xml:space="preserve"> Միջոցառում</t>
    </r>
    <r>
      <rPr>
        <b/>
        <vertAlign val="superscript"/>
        <sz val="10"/>
        <rFont val="GHEA Grapalat"/>
        <family val="3"/>
      </rPr>
      <t>8</t>
    </r>
  </si>
  <si>
    <t xml:space="preserve">2026թ. </t>
  </si>
  <si>
    <r>
      <t>ԸՆԴԱՄԵՆԸ</t>
    </r>
    <r>
      <rPr>
        <b/>
        <vertAlign val="superscript"/>
        <sz val="10"/>
        <rFont val="GHEA Grapalat"/>
        <family val="3"/>
      </rPr>
      <t>7</t>
    </r>
  </si>
  <si>
    <t xml:space="preserve"> Տեսչական վերահսկողության ծրագիր </t>
  </si>
  <si>
    <t xml:space="preserve"> Տեսչական վերահսկողության ապահովում</t>
  </si>
  <si>
    <t xml:space="preserve"> Տեխնիկական կանոնակարգերին համապատասխանության գնահատում և պահանջների պահպանում</t>
  </si>
  <si>
    <t xml:space="preserve"> Շուկայի վերահսկողության ծառայություններ</t>
  </si>
  <si>
    <t xml:space="preserve">  Տեխնիկական կանոնակարգի պահանջների և չափագիտական կանոնների ու նորմերի պահպանման վերահսկողություն</t>
  </si>
  <si>
    <t xml:space="preserve"> Ծառայությունների մատուցում</t>
  </si>
  <si>
    <t xml:space="preserve"> Արտադրանքի և ծառայությունների մատուցման ոլորտում տեխնիկական կանոնակարգերի պահանջների և չափագիտական կանոնների ու նորմերի վերահսկողության իրականացում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</si>
  <si>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</si>
  <si>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Շուկայի վերահսկողության տեսչական մարմնի աշխատանքային պայմանների բարելավման համար վարչական սարքավորումների ձեռք բերում</t>
  </si>
  <si>
    <t xml:space="preserve"> Պետական մարմինների կողմից օգտագործվող ոչ ֆինանսական ակտիվների հետ գործառնություններ</t>
  </si>
  <si>
    <t>Սույն հավելվածի Մաս 2-ի 1-11 սյունակները ներկայացվում են  բազային բյուջեի ներկայացման փուլում, 12-14 սյունակները՝ նոր նախաձեռնությունների ներկայացման փուլում, իսկ 15-17-րդ սյունակները՝ 2026թ. բյուջետային հայտի ներկայացման փուլում</t>
  </si>
  <si>
    <t xml:space="preserve">Հավելված N 3. Բյուջետային ծրագրերի և ակնկալվող արդյունքների ներկայացման ձևաչափ* </t>
  </si>
  <si>
    <r>
      <t>ՄԱՍ 4. ՊԵՏԱԿԱՆ ՄԱՐՄՆԻ ԳԾՈՎ ԱՐԴՅՈՒՆՔԱՅԻՆ (ԿԱՏԱՐՈՂԱԿԱՆ) ՑՈՒՑԱՆԻՇՆԵՐԸ</t>
    </r>
    <r>
      <rPr>
        <vertAlign val="superscript"/>
        <sz val="9"/>
        <color theme="1"/>
        <rFont val="Times Armenian"/>
        <family val="1"/>
      </rPr>
      <t xml:space="preserve"> 21</t>
    </r>
  </si>
  <si>
    <r>
      <t>Ծրագրի միջոցառումները</t>
    </r>
    <r>
      <rPr>
        <b/>
        <vertAlign val="superscript"/>
        <sz val="9"/>
        <color theme="1"/>
        <rFont val="Times Armenian"/>
        <family val="1"/>
      </rPr>
      <t>22</t>
    </r>
  </si>
  <si>
    <t xml:space="preserve"> ԲՍԿ </t>
  </si>
  <si>
    <t xml:space="preserve"> Ծրագիր </t>
  </si>
  <si>
    <r>
      <t xml:space="preserve"> Միջոցառում</t>
    </r>
    <r>
      <rPr>
        <vertAlign val="superscript"/>
        <sz val="9"/>
        <rFont val="Times Armenian"/>
        <family val="1"/>
      </rPr>
      <t>23</t>
    </r>
    <r>
      <rPr>
        <sz val="9"/>
        <rFont val="Times Armenian"/>
        <family val="1"/>
      </rPr>
      <t xml:space="preserve"> </t>
    </r>
  </si>
  <si>
    <t>Իրականացնողը/ ակտիվն օգտագործողը/ շահառուի ընտրության չափորոշիչը25</t>
  </si>
  <si>
    <r>
      <t>Արդյունքային չափորոշիչը</t>
    </r>
    <r>
      <rPr>
        <vertAlign val="superscript"/>
        <sz val="9"/>
        <rFont val="Times Armenian"/>
        <family val="1"/>
      </rPr>
      <t>26</t>
    </r>
  </si>
  <si>
    <t>Ցուցանիշներ</t>
  </si>
  <si>
    <t xml:space="preserve">Դասիչը </t>
  </si>
  <si>
    <t xml:space="preserve">Անվանումը </t>
  </si>
  <si>
    <t xml:space="preserve"> Դասիչը </t>
  </si>
  <si>
    <t xml:space="preserve">Նկարագրությունը </t>
  </si>
  <si>
    <r>
      <t xml:space="preserve"> Տեսակը</t>
    </r>
    <r>
      <rPr>
        <vertAlign val="superscript"/>
        <sz val="9"/>
        <rFont val="Times Armenian"/>
        <family val="1"/>
      </rPr>
      <t>24</t>
    </r>
  </si>
  <si>
    <t>2024թ. (փաստացի )</t>
  </si>
  <si>
    <t>2025թ. ((հաստատված բյուջե)</t>
  </si>
  <si>
    <t xml:space="preserve"> ԸՆԴԱՄԵՆԸ </t>
  </si>
  <si>
    <t xml:space="preserve"> ՀՀ շուկայի վերահսկողության տեսչական մարմին </t>
  </si>
  <si>
    <t xml:space="preserve"> Տեսչական վերահսկողության ծրագիր</t>
  </si>
  <si>
    <t>1213-11004</t>
  </si>
  <si>
    <t xml:space="preserve"> Տեխնիկական կանոնակարգի պահանջների և չափագիտական կանոնների ու նորմերի պահպանման վերահսկողություն</t>
  </si>
  <si>
    <t xml:space="preserve"> Ծառայությունների մատուցում </t>
  </si>
  <si>
    <t xml:space="preserve">  Բարձր ռիսկային տնտեսավարող սուբյեկտներում  ստուգումների քանակը տարեկան ծրագրավորված ստուգումների ընդհանուր քանակի համեմատությամբ, տոկոս</t>
  </si>
  <si>
    <t xml:space="preserve">  Ստուգումների տարեկան ծրագրում ընդգրկված և ծրագրից դուրս ստուգումների քանակական հարաբերակցություն, տոկոս</t>
  </si>
  <si>
    <t>Ստուգումների տարեկան ծրագրի իրականացում,տոկոս</t>
  </si>
  <si>
    <t xml:space="preserve"> Ստուգումների տարեկան ծրագրով  և ծրագրից դուրս իրականացված ստուգումների  միջին տևողություն, օր</t>
  </si>
  <si>
    <t xml:space="preserve"> Տեսչական մարմնի գործառույթների դեմ բերված դիմում-բողոքների քանակ, հատ</t>
  </si>
  <si>
    <t xml:space="preserve"> Տեսչական մարմնի ղեկավար պաշտոններ զբաղեցնող անձանց շրջանակում կանանց և տղամարդկանց հարաբերակցություն, տոկոս</t>
  </si>
  <si>
    <t>30/70</t>
  </si>
  <si>
    <t>1213-11005</t>
  </si>
  <si>
    <t>Արտադրանքի և որակի վերահսկողության ծառայություններ</t>
  </si>
  <si>
    <t xml:space="preserve"> Արտադրանքի և ծառայությունների մատուցման ոլորտում տեխնիկական կանոնակարգերի պահանջների և չափագիտական կանոնների ու նորմերի վերահսկողության իրականացում </t>
  </si>
  <si>
    <t xml:space="preserve">Ծառայությունների մատուցում </t>
  </si>
  <si>
    <t xml:space="preserve">  Բենզինին,   դիզելային վառելիքին  և հեղուկ ածխջրածնային գազերին ներկայացվող պահանջների և անվտանգության նորմերի համապատասխանության տարեկան ստուգումների քանակ, հատ</t>
  </si>
  <si>
    <t xml:space="preserve">  Թանկարժեք մետաղներից պատրաստված իրերի մանրածախ վաճառքի ոլորտում տարեկան ստուգումների քանակ, հատ</t>
  </si>
  <si>
    <t xml:space="preserve">  Օծանելիքի և կոսմետիկ արտադրանքի անվտանգության նորմերի համապատասխանության տարեկան ստուգումների քանակ, հատ</t>
  </si>
  <si>
    <t xml:space="preserve">  Խաղալիքների անվտանգության նորմերի համապատասխանության տարեկան ստուգումների քանակ, հատ</t>
  </si>
  <si>
    <t>Ծխախոտային արտադրատեսակների փոխարինիչների անվտանգության նորմերի համապատասխանության տարեկան ստուգումների քանակ, հատ</t>
  </si>
  <si>
    <t xml:space="preserve">  Ցեմենտի արտադրանքի ներկայացվող պահանջների և անվտանգության նորմերի համապատասխանության տարեկան ստուգումների քանակ, հատ</t>
  </si>
  <si>
    <t xml:space="preserve">  Քսանյութեր, յուղեր, հատուկ հեղուկներին ներկայացվող պահանջների և անվտանգության նորմերի համապատասխանության տարեկան ստուգումների քանակ, հատ</t>
  </si>
  <si>
    <t xml:space="preserve">  Լվացող ու մաքրող միջոցներին ներկայացվող պահանջների և անվտանգության նորմերի համապատասխանության տարեկան ստուգումների քանակ, հատ</t>
  </si>
  <si>
    <t>Բետոնի ամրանավորման համար օգտագործվող պողպատե արտադրանքներին ներկայացվող պահանջների և անվտանգության նորմերի համապատասխանության տարեկան ստուգումների քանակ, հատ</t>
  </si>
  <si>
    <t xml:space="preserve"> Արտադրական  կանեփ, տեխնիկական  կանոնակարգին համապատասխան բաղադրության ստուգում, փորձանմուշ / հատ</t>
  </si>
  <si>
    <t>1213-31003</t>
  </si>
  <si>
    <t>Շուկայի վերահսկողության տեսչական մարմնի կարողությունների զարգացում և տեխնիկական հագեցվածության ապահովում</t>
  </si>
  <si>
    <t xml:space="preserve">Շուկայի վերահսկողության տեսչական մարմնի աշխատանքային պայմանների բարելավման համար վարչական սարքավորումների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</si>
  <si>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</si>
  <si>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Ձեռք բերվող տեխնիկայի քանակ, հատ</t>
  </si>
  <si>
    <t xml:space="preserve"> Գրասենյակային գույքի միավոր քանակ, հատ</t>
  </si>
  <si>
    <t xml:space="preserve">  Մասնագիտական սարքավորումների քանակ, հատ </t>
  </si>
  <si>
    <t xml:space="preserve"> Աշխատակազմի համակարգչային տեխնիկայի բարելավում, տոկոս</t>
  </si>
  <si>
    <t xml:space="preserve"> Աշխատակազմի աշխատանքային պայմանների բարելավում, տոկոս</t>
  </si>
  <si>
    <t xml:space="preserve"> Ոչ արտադրական կանեփի ներմուծման, արտահանման և մեծածախ առևտրի բացառում, տոկոս</t>
  </si>
  <si>
    <t>* Հավելվածը անհրաժեշտ է լրացնել Phonetic (Times armenia) տառատեսակով</t>
  </si>
  <si>
    <t>Սույն հավելվածը լրացվում է նոր նախաձեռնությունների ներկայացման փուլում և 2026թ. բյուջետային հայտի ներկայացման փուլում: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</si>
</sst>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,##0.0;\(##,##0.0\);\-"/>
    <numFmt numFmtId="167" formatCode="#,##0.0_);\(#,##0.0\)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b/>
      <sz val="11"/>
      <color rgb="FFFF0000"/>
      <name val="GHEA Grapalat"/>
      <family val="3"/>
    </font>
    <font>
      <sz val="10"/>
      <color theme="1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sz val="10"/>
      <color indexed="8"/>
      <name val="MS Sans Serif"/>
      <family val="2"/>
      <charset val="204"/>
    </font>
    <font>
      <sz val="9"/>
      <name val="GHEA Mariam"/>
      <family val="3"/>
    </font>
    <font>
      <sz val="8"/>
      <color theme="1"/>
      <name val="GHEA Grapalat"/>
      <family val="3"/>
    </font>
    <font>
      <sz val="11"/>
      <color theme="1"/>
      <name val="GHEA Grapalat"/>
      <family val="3"/>
    </font>
    <font>
      <b/>
      <sz val="8"/>
      <name val="GHEA Grapalat"/>
      <family val="3"/>
    </font>
    <font>
      <b/>
      <sz val="12"/>
      <color indexed="10"/>
      <name val="GHEA Grapalat"/>
      <family val="3"/>
    </font>
    <font>
      <b/>
      <sz val="8"/>
      <color indexed="8"/>
      <name val="GHEA Grapalat"/>
      <family val="3"/>
    </font>
    <font>
      <sz val="10"/>
      <color rgb="FFFF0000"/>
      <name val="GHEA Grapalat"/>
      <family val="3"/>
    </font>
    <font>
      <sz val="10"/>
      <name val="Arial"/>
      <family val="2"/>
      <charset val="204"/>
    </font>
    <font>
      <b/>
      <sz val="11"/>
      <name val="GHEA Grapalat"/>
      <family val="3"/>
    </font>
    <font>
      <b/>
      <i/>
      <u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sz val="8"/>
      <name val="GHEA Grapalat"/>
      <family val="2"/>
    </font>
    <font>
      <sz val="12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u/>
      <sz val="10"/>
      <name val="GHEA Grapalat"/>
      <family val="3"/>
    </font>
    <font>
      <b/>
      <sz val="11"/>
      <color theme="1"/>
      <name val="Calibri"/>
      <family val="2"/>
      <scheme val="minor"/>
    </font>
    <font>
      <b/>
      <sz val="10"/>
      <color rgb="FF002060"/>
      <name val="GHEA Grapalat"/>
      <family val="3"/>
    </font>
    <font>
      <b/>
      <sz val="8"/>
      <color rgb="FF002060"/>
      <name val="GHEA Grapalat"/>
      <family val="3"/>
    </font>
    <font>
      <b/>
      <sz val="8"/>
      <color theme="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b/>
      <vertAlign val="superscript"/>
      <sz val="10"/>
      <name val="GHEA Grapalat"/>
      <family val="3"/>
    </font>
    <font>
      <sz val="10"/>
      <color rgb="FF000000"/>
      <name val="GHEA Grapalat"/>
      <family val="3"/>
    </font>
    <font>
      <i/>
      <sz val="8"/>
      <name val="GHEA Grapalat"/>
      <family val="3"/>
    </font>
    <font>
      <i/>
      <sz val="8"/>
      <color rgb="FF000000"/>
      <name val="GHEA Grapalat"/>
      <family val="3"/>
    </font>
    <font>
      <i/>
      <sz val="11"/>
      <color rgb="FF000000"/>
      <name val="GHEA Grapalat"/>
      <family val="3"/>
    </font>
    <font>
      <b/>
      <sz val="9"/>
      <color theme="1"/>
      <name val="Times Armenian"/>
      <family val="1"/>
    </font>
    <font>
      <sz val="9"/>
      <color theme="1"/>
      <name val="Times Armenian"/>
      <family val="1"/>
    </font>
    <font>
      <b/>
      <sz val="9"/>
      <color rgb="FF002060"/>
      <name val="Times Armenian"/>
      <family val="1"/>
    </font>
    <font>
      <vertAlign val="superscript"/>
      <sz val="9"/>
      <color theme="1"/>
      <name val="Times Armenian"/>
      <family val="1"/>
    </font>
    <font>
      <b/>
      <vertAlign val="superscript"/>
      <sz val="9"/>
      <color theme="1"/>
      <name val="Times Armenian"/>
      <family val="1"/>
    </font>
    <font>
      <sz val="9"/>
      <name val="Times Armenian"/>
      <family val="1"/>
    </font>
    <font>
      <vertAlign val="superscript"/>
      <sz val="9"/>
      <name val="Times Armenian"/>
      <family val="1"/>
    </font>
    <font>
      <b/>
      <sz val="9"/>
      <name val="Times Armenian"/>
      <family val="1"/>
    </font>
    <font>
      <b/>
      <sz val="10"/>
      <name val="GHEA Grapalat"/>
      <family val="2"/>
    </font>
    <font>
      <sz val="10"/>
      <color theme="1"/>
      <name val="Times Armenian"/>
      <family val="1"/>
    </font>
    <font>
      <b/>
      <i/>
      <sz val="9"/>
      <color theme="0" tint="-0.499984740745262"/>
      <name val="Times Armenian"/>
      <family val="1"/>
    </font>
    <font>
      <sz val="10"/>
      <name val="Times Armenian"/>
      <family val="1"/>
    </font>
    <font>
      <b/>
      <i/>
      <sz val="10"/>
      <color theme="0" tint="-0.499984740745262"/>
      <name val="Times Armeni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0" fillId="0" borderId="0"/>
    <xf numFmtId="0" fontId="18" fillId="0" borderId="0"/>
    <xf numFmtId="0" fontId="21" fillId="0" borderId="0"/>
    <xf numFmtId="166" fontId="23" fillId="0" borderId="0" applyFill="0" applyBorder="0" applyProtection="0">
      <alignment horizontal="right" vertical="top"/>
    </xf>
    <xf numFmtId="166" fontId="47" fillId="0" borderId="0" applyFill="0" applyBorder="0" applyProtection="0">
      <alignment horizontal="right" vertical="top"/>
    </xf>
  </cellStyleXfs>
  <cellXfs count="281">
    <xf numFmtId="0" fontId="0" fillId="0" borderId="0" xfId="0"/>
    <xf numFmtId="0" fontId="2" fillId="2" borderId="0" xfId="1" applyFont="1" applyFill="1"/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Continuous" wrapText="1"/>
    </xf>
    <xf numFmtId="0" fontId="2" fillId="2" borderId="0" xfId="1" applyFont="1" applyFill="1" applyAlignment="1">
      <alignment horizontal="center"/>
    </xf>
    <xf numFmtId="0" fontId="4" fillId="2" borderId="2" xfId="1" applyFont="1" applyFill="1" applyBorder="1"/>
    <xf numFmtId="0" fontId="3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4" fillId="2" borderId="3" xfId="1" applyFont="1" applyFill="1" applyBorder="1"/>
    <xf numFmtId="0" fontId="6" fillId="0" borderId="0" xfId="1" applyFont="1" applyFill="1" applyAlignment="1">
      <alignment horizontal="left" vertical="center" wrapText="1"/>
    </xf>
    <xf numFmtId="0" fontId="3" fillId="2" borderId="0" xfId="1" applyFont="1" applyFill="1"/>
    <xf numFmtId="0" fontId="5" fillId="2" borderId="0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Continuous" wrapText="1"/>
    </xf>
    <xf numFmtId="0" fontId="8" fillId="2" borderId="0" xfId="1" applyFont="1" applyFill="1" applyBorder="1" applyAlignment="1">
      <alignment horizontal="centerContinuous" wrapText="1"/>
    </xf>
    <xf numFmtId="0" fontId="2" fillId="2" borderId="4" xfId="1" applyFont="1" applyFill="1" applyBorder="1" applyAlignment="1">
      <alignment wrapText="1"/>
    </xf>
    <xf numFmtId="0" fontId="8" fillId="2" borderId="0" xfId="1" applyFont="1" applyFill="1" applyBorder="1" applyAlignment="1">
      <alignment horizontal="center" wrapText="1"/>
    </xf>
    <xf numFmtId="0" fontId="8" fillId="0" borderId="5" xfId="1" applyFont="1" applyBorder="1" applyAlignment="1">
      <alignment horizontal="centerContinuous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Continuous" wrapText="1"/>
    </xf>
    <xf numFmtId="0" fontId="8" fillId="0" borderId="3" xfId="1" applyFont="1" applyBorder="1" applyAlignment="1">
      <alignment horizontal="center" wrapText="1"/>
    </xf>
    <xf numFmtId="0" fontId="8" fillId="0" borderId="6" xfId="1" applyFont="1" applyBorder="1" applyAlignment="1">
      <alignment horizontal="centerContinuous" wrapText="1"/>
    </xf>
    <xf numFmtId="0" fontId="9" fillId="0" borderId="2" xfId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12" fillId="0" borderId="7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/>
    </xf>
    <xf numFmtId="0" fontId="14" fillId="3" borderId="6" xfId="2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wrapText="1"/>
    </xf>
    <xf numFmtId="0" fontId="14" fillId="3" borderId="6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/>
    <xf numFmtId="0" fontId="2" fillId="0" borderId="10" xfId="1" applyFont="1" applyFill="1" applyBorder="1"/>
    <xf numFmtId="49" fontId="16" fillId="0" borderId="1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164" fontId="2" fillId="5" borderId="3" xfId="1" applyNumberFormat="1" applyFont="1" applyFill="1" applyBorder="1" applyAlignment="1">
      <alignment horizontal="center" vertical="center" wrapText="1"/>
    </xf>
    <xf numFmtId="164" fontId="2" fillId="6" borderId="3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49" fontId="16" fillId="4" borderId="1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164" fontId="17" fillId="2" borderId="3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164" fontId="2" fillId="7" borderId="3" xfId="1" applyNumberFormat="1" applyFont="1" applyFill="1" applyBorder="1" applyAlignment="1">
      <alignment horizontal="center" vertical="center" wrapText="1"/>
    </xf>
    <xf numFmtId="164" fontId="19" fillId="0" borderId="3" xfId="3" applyNumberFormat="1" applyFont="1" applyFill="1" applyBorder="1" applyAlignment="1">
      <alignment horizont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2" fillId="7" borderId="0" xfId="1" applyFont="1" applyFill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164" fontId="6" fillId="0" borderId="3" xfId="3" applyNumberFormat="1" applyFont="1" applyFill="1" applyBorder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2" fillId="0" borderId="0" xfId="1" applyFont="1" applyFill="1" applyBorder="1"/>
    <xf numFmtId="0" fontId="2" fillId="0" borderId="2" xfId="1" applyFont="1" applyFill="1" applyBorder="1"/>
    <xf numFmtId="0" fontId="2" fillId="0" borderId="11" xfId="1" applyFont="1" applyFill="1" applyBorder="1"/>
    <xf numFmtId="0" fontId="2" fillId="0" borderId="0" xfId="1" applyFont="1" applyFill="1"/>
    <xf numFmtId="0" fontId="14" fillId="3" borderId="3" xfId="1" applyFont="1" applyFill="1" applyBorder="1" applyAlignment="1">
      <alignment horizontal="center" wrapText="1"/>
    </xf>
    <xf numFmtId="0" fontId="20" fillId="3" borderId="3" xfId="1" applyFont="1" applyFill="1" applyBorder="1" applyAlignment="1">
      <alignment wrapText="1"/>
    </xf>
    <xf numFmtId="164" fontId="4" fillId="3" borderId="3" xfId="1" applyNumberFormat="1" applyFont="1" applyFill="1" applyBorder="1" applyAlignment="1">
      <alignment horizontal="center" wrapText="1"/>
    </xf>
    <xf numFmtId="0" fontId="4" fillId="3" borderId="0" xfId="1" applyFont="1" applyFill="1"/>
    <xf numFmtId="0" fontId="7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wrapText="1"/>
    </xf>
    <xf numFmtId="0" fontId="2" fillId="0" borderId="7" xfId="1" applyFont="1" applyFill="1" applyBorder="1"/>
    <xf numFmtId="0" fontId="14" fillId="2" borderId="3" xfId="1" applyFont="1" applyFill="1" applyBorder="1" applyAlignment="1">
      <alignment horizontal="center" wrapText="1"/>
    </xf>
    <xf numFmtId="0" fontId="4" fillId="0" borderId="3" xfId="1" applyFont="1" applyBorder="1" applyAlignment="1">
      <alignment wrapText="1"/>
    </xf>
    <xf numFmtId="164" fontId="4" fillId="2" borderId="3" xfId="1" applyNumberFormat="1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 wrapText="1"/>
    </xf>
    <xf numFmtId="0" fontId="4" fillId="2" borderId="0" xfId="1" applyFont="1" applyFill="1"/>
    <xf numFmtId="0" fontId="2" fillId="0" borderId="3" xfId="1" applyFont="1" applyFill="1" applyBorder="1"/>
    <xf numFmtId="0" fontId="4" fillId="2" borderId="2" xfId="4" applyFont="1" applyFill="1" applyBorder="1"/>
    <xf numFmtId="0" fontId="3" fillId="2" borderId="0" xfId="4" applyFont="1" applyFill="1" applyBorder="1" applyAlignment="1">
      <alignment horizontal="left" vertical="center" wrapText="1"/>
    </xf>
    <xf numFmtId="0" fontId="2" fillId="2" borderId="0" xfId="4" applyFont="1" applyFill="1" applyBorder="1" applyAlignment="1">
      <alignment horizontal="left" vertical="center" wrapText="1"/>
    </xf>
    <xf numFmtId="0" fontId="2" fillId="2" borderId="0" xfId="4" applyFont="1" applyFill="1" applyAlignment="1">
      <alignment horizontal="left" vertical="center"/>
    </xf>
    <xf numFmtId="0" fontId="4" fillId="2" borderId="3" xfId="4" applyFont="1" applyFill="1" applyBorder="1"/>
    <xf numFmtId="0" fontId="6" fillId="0" borderId="0" xfId="4" applyFont="1" applyFill="1" applyAlignment="1">
      <alignment horizontal="left" vertical="center" wrapText="1"/>
    </xf>
    <xf numFmtId="0" fontId="3" fillId="2" borderId="0" xfId="4" applyFont="1" applyFill="1"/>
    <xf numFmtId="0" fontId="4" fillId="2" borderId="0" xfId="4" applyFont="1" applyFill="1" applyBorder="1" applyAlignment="1">
      <alignment horizontal="centerContinuous" wrapText="1"/>
    </xf>
    <xf numFmtId="0" fontId="2" fillId="2" borderId="0" xfId="4" applyFont="1" applyFill="1"/>
    <xf numFmtId="0" fontId="3" fillId="2" borderId="0" xfId="4" applyFont="1" applyFill="1" applyBorder="1" applyAlignment="1">
      <alignment wrapText="1"/>
    </xf>
    <xf numFmtId="0" fontId="2" fillId="2" borderId="0" xfId="4" applyFont="1" applyFill="1" applyBorder="1" applyAlignment="1">
      <alignment horizontal="left"/>
    </xf>
    <xf numFmtId="0" fontId="2" fillId="2" borderId="0" xfId="4" applyFont="1" applyFill="1" applyBorder="1" applyAlignment="1">
      <alignment horizontal="centerContinuous" wrapText="1"/>
    </xf>
    <xf numFmtId="0" fontId="3" fillId="0" borderId="0" xfId="4" applyFont="1"/>
    <xf numFmtId="0" fontId="8" fillId="2" borderId="0" xfId="4" applyFont="1" applyFill="1" applyBorder="1" applyAlignment="1">
      <alignment horizontal="centerContinuous" wrapText="1"/>
    </xf>
    <xf numFmtId="0" fontId="2" fillId="2" borderId="4" xfId="4" applyFont="1" applyFill="1" applyBorder="1" applyAlignment="1">
      <alignment wrapText="1"/>
    </xf>
    <xf numFmtId="0" fontId="3" fillId="0" borderId="0" xfId="0" applyFont="1"/>
    <xf numFmtId="0" fontId="8" fillId="2" borderId="0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Continuous" wrapText="1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Continuous" wrapText="1"/>
    </xf>
    <xf numFmtId="0" fontId="7" fillId="0" borderId="2" xfId="4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12" fillId="0" borderId="7" xfId="4" applyFont="1" applyFill="1" applyBorder="1" applyAlignment="1">
      <alignment horizontal="center" vertical="top" wrapText="1"/>
    </xf>
    <xf numFmtId="0" fontId="2" fillId="0" borderId="3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6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/>
    </xf>
    <xf numFmtId="164" fontId="2" fillId="0" borderId="3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4" fillId="0" borderId="3" xfId="4" applyFont="1" applyBorder="1" applyAlignment="1">
      <alignment horizontal="left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left" vertical="center" wrapText="1"/>
    </xf>
    <xf numFmtId="164" fontId="2" fillId="0" borderId="3" xfId="4" applyNumberFormat="1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3" borderId="3" xfId="4" applyFont="1" applyFill="1" applyBorder="1" applyAlignment="1">
      <alignment wrapText="1"/>
    </xf>
    <xf numFmtId="165" fontId="22" fillId="3" borderId="3" xfId="4" applyNumberFormat="1" applyFont="1" applyFill="1" applyBorder="1" applyAlignment="1">
      <alignment horizontal="center" vertical="center" wrapText="1"/>
    </xf>
    <xf numFmtId="166" fontId="22" fillId="8" borderId="3" xfId="5" applyFont="1" applyFill="1" applyBorder="1" applyAlignment="1">
      <alignment horizontal="right" vertical="center"/>
    </xf>
    <xf numFmtId="164" fontId="4" fillId="3" borderId="3" xfId="4" applyNumberFormat="1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wrapText="1"/>
    </xf>
    <xf numFmtId="165" fontId="24" fillId="0" borderId="3" xfId="4" applyNumberFormat="1" applyFont="1" applyBorder="1" applyAlignment="1">
      <alignment horizontal="center" vertical="center" wrapText="1"/>
    </xf>
    <xf numFmtId="165" fontId="22" fillId="6" borderId="3" xfId="4" applyNumberFormat="1" applyFont="1" applyFill="1" applyBorder="1" applyAlignment="1">
      <alignment horizontal="center" vertical="center" wrapText="1"/>
    </xf>
    <xf numFmtId="0" fontId="14" fillId="3" borderId="6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left" vertical="center" wrapText="1"/>
    </xf>
    <xf numFmtId="165" fontId="2" fillId="0" borderId="0" xfId="4" applyNumberFormat="1" applyFont="1" applyFill="1" applyAlignment="1">
      <alignment horizontal="center" vertical="center"/>
    </xf>
    <xf numFmtId="0" fontId="7" fillId="0" borderId="10" xfId="4" applyFont="1" applyFill="1" applyBorder="1" applyAlignment="1">
      <alignment horizontal="center" vertical="top" wrapText="1"/>
    </xf>
    <xf numFmtId="165" fontId="24" fillId="0" borderId="3" xfId="4" applyNumberFormat="1" applyFont="1" applyFill="1" applyBorder="1" applyAlignment="1">
      <alignment horizontal="center" vertical="center" wrapText="1"/>
    </xf>
    <xf numFmtId="164" fontId="24" fillId="0" borderId="3" xfId="4" applyNumberFormat="1" applyFont="1" applyBorder="1" applyAlignment="1">
      <alignment horizontal="right" vertical="center" wrapText="1"/>
    </xf>
    <xf numFmtId="0" fontId="2" fillId="0" borderId="9" xfId="4" applyFont="1" applyFill="1" applyBorder="1"/>
    <xf numFmtId="0" fontId="2" fillId="0" borderId="10" xfId="4" applyFont="1" applyFill="1" applyBorder="1"/>
    <xf numFmtId="49" fontId="16" fillId="0" borderId="11" xfId="4" applyNumberFormat="1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left" vertical="center" wrapText="1"/>
    </xf>
    <xf numFmtId="165" fontId="24" fillId="2" borderId="3" xfId="4" applyNumberFormat="1" applyFont="1" applyFill="1" applyBorder="1" applyAlignment="1">
      <alignment horizontal="center" vertical="center" wrapText="1"/>
    </xf>
    <xf numFmtId="166" fontId="24" fillId="6" borderId="3" xfId="5" applyFont="1" applyFill="1" applyBorder="1" applyAlignment="1">
      <alignment horizontal="right" vertical="center"/>
    </xf>
    <xf numFmtId="164" fontId="2" fillId="2" borderId="3" xfId="4" applyNumberFormat="1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left" vertical="center" wrapText="1"/>
    </xf>
    <xf numFmtId="49" fontId="16" fillId="4" borderId="11" xfId="4" applyNumberFormat="1" applyFont="1" applyFill="1" applyBorder="1" applyAlignment="1">
      <alignment horizontal="center" vertical="center" wrapText="1"/>
    </xf>
    <xf numFmtId="0" fontId="4" fillId="4" borderId="3" xfId="4" applyFont="1" applyFill="1" applyBorder="1" applyAlignment="1">
      <alignment horizontal="left" vertical="center" wrapText="1"/>
    </xf>
    <xf numFmtId="165" fontId="24" fillId="4" borderId="3" xfId="4" applyNumberFormat="1" applyFont="1" applyFill="1" applyBorder="1" applyAlignment="1">
      <alignment horizontal="center" vertical="center" wrapText="1"/>
    </xf>
    <xf numFmtId="165" fontId="24" fillId="4" borderId="3" xfId="4" applyNumberFormat="1" applyFont="1" applyFill="1" applyBorder="1" applyAlignment="1">
      <alignment horizontal="right" vertical="center" wrapText="1"/>
    </xf>
    <xf numFmtId="164" fontId="2" fillId="4" borderId="3" xfId="4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165" fontId="22" fillId="2" borderId="3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2" fillId="0" borderId="0" xfId="4" applyFont="1"/>
    <xf numFmtId="0" fontId="2" fillId="0" borderId="0" xfId="4" applyFont="1" applyFill="1" applyBorder="1"/>
    <xf numFmtId="0" fontId="4" fillId="9" borderId="9" xfId="1" applyFont="1" applyFill="1" applyBorder="1"/>
    <xf numFmtId="49" fontId="13" fillId="0" borderId="9" xfId="1" applyNumberFormat="1" applyFont="1" applyFill="1" applyBorder="1" applyAlignment="1">
      <alignment vertical="top" wrapText="1"/>
    </xf>
    <xf numFmtId="0" fontId="7" fillId="0" borderId="10" xfId="1" applyFont="1" applyFill="1" applyBorder="1" applyAlignment="1">
      <alignment vertical="top" wrapText="1"/>
    </xf>
    <xf numFmtId="49" fontId="25" fillId="9" borderId="7" xfId="1" applyNumberFormat="1" applyFont="1" applyFill="1" applyBorder="1" applyAlignment="1">
      <alignment vertical="top" wrapText="1"/>
    </xf>
    <xf numFmtId="0" fontId="26" fillId="9" borderId="8" xfId="1" applyFont="1" applyFill="1" applyBorder="1" applyAlignment="1">
      <alignment vertical="top" wrapText="1"/>
    </xf>
    <xf numFmtId="49" fontId="13" fillId="0" borderId="9" xfId="4" applyNumberFormat="1" applyFont="1" applyFill="1" applyBorder="1" applyAlignment="1">
      <alignment vertical="top" wrapText="1"/>
    </xf>
    <xf numFmtId="0" fontId="7" fillId="0" borderId="10" xfId="4" applyFont="1" applyFill="1" applyBorder="1" applyAlignment="1">
      <alignment vertical="top" wrapText="1"/>
    </xf>
    <xf numFmtId="49" fontId="25" fillId="9" borderId="9" xfId="4" applyNumberFormat="1" applyFont="1" applyFill="1" applyBorder="1" applyAlignment="1">
      <alignment vertical="top" wrapText="1"/>
    </xf>
    <xf numFmtId="0" fontId="26" fillId="9" borderId="10" xfId="4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center" wrapText="1"/>
    </xf>
    <xf numFmtId="0" fontId="4" fillId="0" borderId="0" xfId="1" applyFont="1" applyBorder="1" applyAlignment="1">
      <alignment wrapText="1"/>
    </xf>
    <xf numFmtId="164" fontId="4" fillId="2" borderId="0" xfId="1" applyNumberFormat="1" applyFont="1" applyFill="1" applyBorder="1" applyAlignment="1">
      <alignment horizontal="center" wrapText="1"/>
    </xf>
    <xf numFmtId="164" fontId="2" fillId="2" borderId="0" xfId="1" applyNumberFormat="1" applyFont="1" applyFill="1" applyBorder="1" applyAlignment="1">
      <alignment horizontal="center" wrapText="1"/>
    </xf>
    <xf numFmtId="0" fontId="2" fillId="0" borderId="2" xfId="4" applyFont="1" applyFill="1" applyBorder="1"/>
    <xf numFmtId="0" fontId="2" fillId="0" borderId="11" xfId="4" applyFont="1" applyFill="1" applyBorder="1"/>
    <xf numFmtId="0" fontId="7" fillId="0" borderId="3" xfId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 wrapText="1"/>
    </xf>
    <xf numFmtId="0" fontId="7" fillId="0" borderId="12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top" wrapText="1"/>
    </xf>
    <xf numFmtId="0" fontId="3" fillId="0" borderId="6" xfId="4" applyFont="1" applyBorder="1" applyAlignment="1">
      <alignment horizontal="center" vertical="top" wrapText="1"/>
    </xf>
    <xf numFmtId="0" fontId="7" fillId="0" borderId="10" xfId="4" applyFont="1" applyFill="1" applyBorder="1" applyAlignment="1">
      <alignment horizontal="center" vertical="top" wrapText="1"/>
    </xf>
    <xf numFmtId="0" fontId="27" fillId="2" borderId="0" xfId="4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left" wrapText="1"/>
    </xf>
    <xf numFmtId="0" fontId="6" fillId="0" borderId="0" xfId="1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7" fillId="0" borderId="10" xfId="1" applyFont="1" applyFill="1" applyBorder="1" applyAlignment="1">
      <alignment horizontal="center" vertical="top" wrapTex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Border="1" applyAlignment="1">
      <alignment vertical="center"/>
    </xf>
    <xf numFmtId="0" fontId="31" fillId="1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33" fillId="0" borderId="0" xfId="0" applyFont="1" applyBorder="1" applyAlignment="1"/>
    <xf numFmtId="0" fontId="4" fillId="11" borderId="13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49" fontId="35" fillId="12" borderId="13" xfId="0" applyNumberFormat="1" applyFont="1" applyFill="1" applyBorder="1" applyAlignment="1">
      <alignment horizontal="center" vertical="center" wrapText="1"/>
    </xf>
    <xf numFmtId="49" fontId="35" fillId="12" borderId="14" xfId="0" applyNumberFormat="1" applyFont="1" applyFill="1" applyBorder="1" applyAlignment="1">
      <alignment horizontal="center" vertical="center" wrapText="1"/>
    </xf>
    <xf numFmtId="49" fontId="35" fillId="12" borderId="15" xfId="0" applyNumberFormat="1" applyFont="1" applyFill="1" applyBorder="1" applyAlignment="1">
      <alignment horizontal="center" vertical="center" wrapText="1"/>
    </xf>
    <xf numFmtId="49" fontId="35" fillId="12" borderId="16" xfId="0" applyNumberFormat="1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wrapText="1"/>
    </xf>
    <xf numFmtId="0" fontId="7" fillId="11" borderId="17" xfId="0" applyFont="1" applyFill="1" applyBorder="1" applyAlignment="1">
      <alignment horizontal="center" wrapText="1"/>
    </xf>
    <xf numFmtId="0" fontId="7" fillId="11" borderId="18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49" fontId="35" fillId="12" borderId="22" xfId="0" applyNumberFormat="1" applyFont="1" applyFill="1" applyBorder="1" applyAlignment="1">
      <alignment horizontal="center" vertical="center" wrapText="1"/>
    </xf>
    <xf numFmtId="49" fontId="35" fillId="12" borderId="7" xfId="0" applyNumberFormat="1" applyFont="1" applyFill="1" applyBorder="1" applyAlignment="1">
      <alignment horizontal="center" vertical="center" wrapText="1"/>
    </xf>
    <xf numFmtId="49" fontId="35" fillId="12" borderId="23" xfId="0" applyNumberFormat="1" applyFont="1" applyFill="1" applyBorder="1" applyAlignment="1">
      <alignment horizontal="center" vertical="center" wrapText="1"/>
    </xf>
    <xf numFmtId="49" fontId="35" fillId="12" borderId="24" xfId="0" applyNumberFormat="1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vertical="center" wrapText="1"/>
    </xf>
    <xf numFmtId="0" fontId="7" fillId="11" borderId="26" xfId="0" applyFont="1" applyFill="1" applyBorder="1" applyAlignment="1">
      <alignment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36" fillId="13" borderId="5" xfId="0" applyFont="1" applyFill="1" applyBorder="1" applyAlignment="1">
      <alignment horizontal="center" vertical="center" wrapText="1"/>
    </xf>
    <xf numFmtId="0" fontId="36" fillId="13" borderId="6" xfId="0" applyFont="1" applyFill="1" applyBorder="1" applyAlignment="1">
      <alignment horizontal="center" vertical="center" wrapText="1"/>
    </xf>
    <xf numFmtId="0" fontId="37" fillId="13" borderId="3" xfId="0" applyFont="1" applyFill="1" applyBorder="1" applyAlignment="1">
      <alignment vertical="center" wrapText="1"/>
    </xf>
    <xf numFmtId="165" fontId="38" fillId="13" borderId="3" xfId="0" applyNumberFormat="1" applyFont="1" applyFill="1" applyBorder="1" applyAlignment="1">
      <alignment vertical="center" wrapText="1"/>
    </xf>
    <xf numFmtId="0" fontId="32" fillId="13" borderId="0" xfId="0" applyFont="1" applyFill="1" applyAlignment="1">
      <alignment horizontal="left" vertical="top" wrapText="1"/>
    </xf>
    <xf numFmtId="49" fontId="37" fillId="13" borderId="3" xfId="0" applyNumberFormat="1" applyFont="1" applyFill="1" applyBorder="1" applyAlignment="1">
      <alignment vertical="center" wrapText="1"/>
    </xf>
    <xf numFmtId="0" fontId="9" fillId="0" borderId="0" xfId="0" applyFont="1"/>
    <xf numFmtId="0" fontId="39" fillId="0" borderId="0" xfId="0" applyFont="1" applyAlignment="1">
      <alignment vertical="center"/>
    </xf>
    <xf numFmtId="0" fontId="40" fillId="0" borderId="0" xfId="0" applyFont="1"/>
    <xf numFmtId="0" fontId="41" fillId="10" borderId="0" xfId="0" applyFont="1" applyFill="1" applyAlignment="1">
      <alignment vertical="center"/>
    </xf>
    <xf numFmtId="0" fontId="40" fillId="10" borderId="0" xfId="0" applyFont="1" applyFill="1"/>
    <xf numFmtId="0" fontId="41" fillId="10" borderId="0" xfId="0" applyFont="1" applyFill="1" applyBorder="1" applyAlignment="1">
      <alignment vertical="center"/>
    </xf>
    <xf numFmtId="0" fontId="39" fillId="10" borderId="0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Border="1"/>
    <xf numFmtId="0" fontId="44" fillId="14" borderId="3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top" wrapText="1"/>
    </xf>
    <xf numFmtId="0" fontId="44" fillId="14" borderId="3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top"/>
    </xf>
    <xf numFmtId="167" fontId="46" fillId="0" borderId="0" xfId="6" applyNumberFormat="1" applyFont="1" applyAlignment="1">
      <alignment horizontal="right" vertical="top"/>
    </xf>
    <xf numFmtId="0" fontId="48" fillId="13" borderId="5" xfId="0" applyFont="1" applyFill="1" applyBorder="1" applyAlignment="1">
      <alignment wrapText="1"/>
    </xf>
    <xf numFmtId="0" fontId="48" fillId="13" borderId="6" xfId="0" applyFont="1" applyFill="1" applyBorder="1" applyAlignment="1">
      <alignment wrapText="1"/>
    </xf>
    <xf numFmtId="0" fontId="48" fillId="13" borderId="12" xfId="0" applyFont="1" applyFill="1" applyBorder="1" applyAlignment="1">
      <alignment wrapText="1"/>
    </xf>
    <xf numFmtId="0" fontId="48" fillId="13" borderId="12" xfId="0" applyFont="1" applyFill="1" applyBorder="1" applyAlignment="1">
      <alignment horizontal="center" wrapText="1"/>
    </xf>
    <xf numFmtId="165" fontId="48" fillId="13" borderId="3" xfId="0" applyNumberFormat="1" applyFont="1" applyFill="1" applyBorder="1" applyAlignment="1">
      <alignment horizontal="center"/>
    </xf>
    <xf numFmtId="0" fontId="44" fillId="14" borderId="3" xfId="0" applyFont="1" applyFill="1" applyBorder="1" applyAlignment="1">
      <alignment horizontal="left" vertical="top" wrapText="1"/>
    </xf>
    <xf numFmtId="0" fontId="48" fillId="13" borderId="5" xfId="0" applyFont="1" applyFill="1" applyBorder="1" applyAlignment="1">
      <alignment horizontal="center" vertical="center" wrapText="1"/>
    </xf>
    <xf numFmtId="0" fontId="48" fillId="13" borderId="5" xfId="0" applyFont="1" applyFill="1" applyBorder="1" applyAlignment="1">
      <alignment vertical="top" wrapText="1"/>
    </xf>
    <xf numFmtId="0" fontId="48" fillId="13" borderId="5" xfId="0" applyFont="1" applyFill="1" applyBorder="1" applyAlignment="1">
      <alignment horizontal="left" vertical="center"/>
    </xf>
    <xf numFmtId="0" fontId="48" fillId="13" borderId="12" xfId="0" applyFont="1" applyFill="1" applyBorder="1" applyAlignment="1">
      <alignment horizontal="left" vertical="center"/>
    </xf>
    <xf numFmtId="0" fontId="48" fillId="13" borderId="6" xfId="0" applyFont="1" applyFill="1" applyBorder="1" applyAlignment="1">
      <alignment horizontal="left" vertical="center"/>
    </xf>
    <xf numFmtId="0" fontId="44" fillId="14" borderId="28" xfId="0" applyFont="1" applyFill="1" applyBorder="1" applyAlignment="1">
      <alignment horizontal="center" vertical="top" wrapText="1"/>
    </xf>
    <xf numFmtId="0" fontId="44" fillId="14" borderId="0" xfId="0" applyFont="1" applyFill="1" applyBorder="1" applyAlignment="1">
      <alignment horizontal="center" vertical="top" wrapText="1"/>
    </xf>
    <xf numFmtId="0" fontId="49" fillId="14" borderId="0" xfId="0" applyFont="1" applyFill="1" applyBorder="1" applyAlignment="1">
      <alignment horizontal="left" vertical="top" wrapText="1"/>
    </xf>
    <xf numFmtId="0" fontId="48" fillId="13" borderId="5" xfId="0" applyFont="1" applyFill="1" applyBorder="1" applyAlignment="1">
      <alignment horizontal="center" vertical="center" wrapText="1"/>
    </xf>
    <xf numFmtId="0" fontId="48" fillId="13" borderId="12" xfId="0" applyFont="1" applyFill="1" applyBorder="1" applyAlignment="1">
      <alignment horizontal="center" vertical="center" wrapText="1"/>
    </xf>
    <xf numFmtId="0" fontId="48" fillId="13" borderId="12" xfId="0" applyFont="1" applyFill="1" applyBorder="1" applyAlignment="1">
      <alignment horizontal="center"/>
    </xf>
    <xf numFmtId="0" fontId="44" fillId="14" borderId="28" xfId="0" applyFont="1" applyFill="1" applyBorder="1" applyAlignment="1">
      <alignment horizontal="left" vertical="top" wrapText="1"/>
    </xf>
    <xf numFmtId="0" fontId="44" fillId="14" borderId="0" xfId="0" applyFont="1" applyFill="1" applyBorder="1" applyAlignment="1">
      <alignment horizontal="left" vertical="top" wrapText="1"/>
    </xf>
    <xf numFmtId="0" fontId="50" fillId="14" borderId="0" xfId="0" applyFont="1" applyFill="1" applyBorder="1" applyAlignment="1">
      <alignment horizontal="left" vertical="top" wrapText="1"/>
    </xf>
    <xf numFmtId="0" fontId="48" fillId="13" borderId="6" xfId="0" applyFont="1" applyFill="1" applyBorder="1" applyAlignment="1">
      <alignment horizontal="center" vertical="center" wrapText="1"/>
    </xf>
    <xf numFmtId="0" fontId="48" fillId="13" borderId="3" xfId="0" applyFont="1" applyFill="1" applyBorder="1" applyAlignment="1"/>
    <xf numFmtId="0" fontId="48" fillId="13" borderId="3" xfId="0" applyFont="1" applyFill="1" applyBorder="1" applyAlignment="1">
      <alignment vertical="center"/>
    </xf>
    <xf numFmtId="0" fontId="48" fillId="13" borderId="3" xfId="0" applyFont="1" applyFill="1" applyBorder="1" applyAlignment="1">
      <alignment wrapText="1"/>
    </xf>
    <xf numFmtId="0" fontId="40" fillId="13" borderId="2" xfId="0" applyFont="1" applyFill="1" applyBorder="1" applyAlignment="1">
      <alignment horizontal="center" wrapText="1"/>
    </xf>
    <xf numFmtId="0" fontId="48" fillId="13" borderId="2" xfId="0" applyFont="1" applyFill="1" applyBorder="1" applyAlignment="1">
      <alignment horizontal="center"/>
    </xf>
    <xf numFmtId="0" fontId="40" fillId="13" borderId="2" xfId="0" applyFont="1" applyFill="1" applyBorder="1" applyAlignment="1">
      <alignment horizontal="center" vertical="center" wrapText="1"/>
    </xf>
    <xf numFmtId="0" fontId="48" fillId="13" borderId="3" xfId="0" applyFont="1" applyFill="1" applyBorder="1" applyAlignment="1">
      <alignment horizontal="center"/>
    </xf>
    <xf numFmtId="0" fontId="40" fillId="13" borderId="3" xfId="0" applyFont="1" applyFill="1" applyBorder="1" applyAlignment="1">
      <alignment horizontal="center"/>
    </xf>
    <xf numFmtId="0" fontId="40" fillId="13" borderId="12" xfId="0" applyFont="1" applyFill="1" applyBorder="1" applyAlignment="1">
      <alignment horizontal="center"/>
    </xf>
    <xf numFmtId="0" fontId="48" fillId="13" borderId="12" xfId="0" applyFont="1" applyFill="1" applyBorder="1" applyAlignment="1">
      <alignment horizontal="center" vertical="center"/>
    </xf>
    <xf numFmtId="0" fontId="48" fillId="13" borderId="3" xfId="0" applyFont="1" applyFill="1" applyBorder="1" applyAlignment="1">
      <alignment horizontal="center" vertical="center"/>
    </xf>
    <xf numFmtId="0" fontId="51" fillId="14" borderId="0" xfId="0" applyFont="1" applyFill="1" applyBorder="1" applyAlignment="1">
      <alignment horizontal="left" vertical="center" wrapText="1"/>
    </xf>
    <xf numFmtId="0" fontId="48" fillId="13" borderId="5" xfId="0" applyFont="1" applyFill="1" applyBorder="1" applyAlignment="1">
      <alignment horizontal="left" vertical="center"/>
    </xf>
    <xf numFmtId="0" fontId="50" fillId="14" borderId="0" xfId="0" applyFont="1" applyFill="1" applyBorder="1" applyAlignment="1">
      <alignment horizontal="left" vertical="center" wrapText="1"/>
    </xf>
    <xf numFmtId="0" fontId="48" fillId="13" borderId="3" xfId="0" applyFont="1" applyFill="1" applyBorder="1" applyAlignment="1">
      <alignment horizontal="center" vertical="center" wrapText="1"/>
    </xf>
    <xf numFmtId="0" fontId="48" fillId="13" borderId="3" xfId="0" applyFont="1" applyFill="1" applyBorder="1" applyAlignment="1">
      <alignment horizontal="center" vertical="center"/>
    </xf>
    <xf numFmtId="0" fontId="40" fillId="15" borderId="0" xfId="0" applyFont="1" applyFill="1"/>
    <xf numFmtId="0" fontId="28" fillId="0" borderId="0" xfId="0" applyFont="1"/>
  </cellXfs>
  <cellStyles count="7">
    <cellStyle name="Normal 7" xfId="3" xr:uid="{79EDA6D6-3ECF-46AA-8A4D-6DD8E3280F7B}"/>
    <cellStyle name="SN_241" xfId="5" xr:uid="{9C43FA95-4B9F-4688-846A-581063C7B856}"/>
    <cellStyle name="SN_b" xfId="6" xr:uid="{45027F7A-740C-4702-854D-87E11AA7A4CF}"/>
    <cellStyle name="Обычный" xfId="0" builtinId="0"/>
    <cellStyle name="Обычный 2" xfId="1" xr:uid="{0600E276-C962-4DD3-B3BC-14F7C49CA68B}"/>
    <cellStyle name="Обычный 3" xfId="4" xr:uid="{D2661807-52CD-49B9-8735-AF0D91F78829}"/>
    <cellStyle name="Стиль 1 2" xfId="2" xr:uid="{365A9687-76A1-48FF-B10C-76D559AD5751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44;&#1377;&#1397;&#1407;2026-2028/&#1351;&#1358;&#1359;&#1348;2026-2028/2026-2028&#1385;&#1385;%20&#1348;&#1338;&#1342;&#1342;/&#1351;&#1358;&#1359;&#1348;%201213-11004-31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344;&#1377;&#1397;&#1407;2026-2028/&#1351;&#1358;&#1359;&#1348;2026-2028/2026-2028&#1385;&#1385;%20&#1348;&#1338;&#1342;&#1342;/&#1351;&#1358;&#1359;&#1348;-1213-110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344;&#1377;&#1397;&#1407;2026-2028/&#1351;&#1358;&#1359;&#1348;2026-2028/2026-2028&#1385;&#1385;%20&#1348;&#1338;&#1342;&#1342;/&#1344;&#1377;&#1406;&#1381;&#1388;&#1406;&#1377;&#1390;&#1398;&#1381;&#1408;%203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ԱՄՓՈՓ"/>
      <sheetName val="2-ԸՆԴԱՄԵՆԸ ԾԱԽՍԵՐ"/>
      <sheetName val="3-Ծախսերի բացվածք"/>
      <sheetName val="4-փոստային կապ"/>
      <sheetName val="5-ԿԱՊ"/>
      <sheetName val="7-էլ-էներգիա"/>
      <sheetName val="8-էլ-էներգիա-ջեռուցում"/>
      <sheetName val="9-գազով ջեռուցում"/>
      <sheetName val="10-գործուղում"/>
      <sheetName val="11-ավտոմեքենա"/>
      <sheetName val="12-վարչական սարքավորումներ"/>
      <sheetName val="13համազգեստ "/>
      <sheetName val="14տարածքներ"/>
      <sheetName val="15ընթացիկ նորոգում"/>
      <sheetName val="16վերապատրաստում"/>
      <sheetName val="17կառուցվածք"/>
      <sheetName val="18հաստիքացուցակ պետ-ծառ"/>
      <sheetName val="31աշխատավարձի ֆոնդ"/>
    </sheetNames>
    <sheetDataSet>
      <sheetData sheetId="0" refreshError="1"/>
      <sheetData sheetId="1"/>
      <sheetData sheetId="2">
        <row r="13">
          <cell r="L13">
            <v>4808.6000000000004</v>
          </cell>
        </row>
        <row r="14">
          <cell r="L14">
            <v>2149.5173666399996</v>
          </cell>
        </row>
        <row r="75">
          <cell r="L75">
            <v>223.6</v>
          </cell>
        </row>
        <row r="82">
          <cell r="L82">
            <v>330</v>
          </cell>
        </row>
        <row r="89">
          <cell r="L89">
            <v>9589.6</v>
          </cell>
        </row>
        <row r="98">
          <cell r="L98">
            <v>1944.85</v>
          </cell>
        </row>
        <row r="149">
          <cell r="I149">
            <v>3814.2000000000003</v>
          </cell>
          <cell r="L149">
            <v>2633.3</v>
          </cell>
        </row>
        <row r="206">
          <cell r="L206">
            <v>12330.199999999999</v>
          </cell>
        </row>
        <row r="256">
          <cell r="L256">
            <v>7800</v>
          </cell>
        </row>
      </sheetData>
      <sheetData sheetId="3" refreshError="1"/>
      <sheetData sheetId="4">
        <row r="10">
          <cell r="H10">
            <v>4509.6400000000003</v>
          </cell>
        </row>
      </sheetData>
      <sheetData sheetId="5" refreshError="1"/>
      <sheetData sheetId="6" refreshError="1"/>
      <sheetData sheetId="7" refreshError="1"/>
      <sheetData sheetId="8">
        <row r="12">
          <cell r="U12">
            <v>10592.08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1">
          <cell r="J21">
            <v>260700.60506666667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ԸՆԴԱՄԵՆԸ ԾԱԽՍԵՐ"/>
      <sheetName val="3-Ծախսերի բացվածք"/>
      <sheetName val="11-ավտոմեքենա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3 Մաս 1"/>
      <sheetName val="Հ3 Մաս 2"/>
      <sheetName val="Հ3 Մաս 3"/>
      <sheetName val="Հ3 Մաս 4"/>
      <sheetName val="Հ4  "/>
      <sheetName val="Հ5"/>
      <sheetName val="Հ6"/>
      <sheetName val="Հ7 Ձև1"/>
      <sheetName val="Հ7 Ձև2"/>
      <sheetName val="Հ7 Ձև3"/>
      <sheetName val="Հ8"/>
      <sheetName val="Հ9"/>
      <sheetName val="Հ10"/>
      <sheetName val="Հ11"/>
      <sheetName val="Լրացման պահանջներ"/>
    </sheetNames>
    <sheetDataSet>
      <sheetData sheetId="0"/>
      <sheetData sheetId="1">
        <row r="10">
          <cell r="G10">
            <v>376833.3</v>
          </cell>
          <cell r="H10">
            <v>353370.3</v>
          </cell>
          <cell r="I10">
            <v>343883.3</v>
          </cell>
          <cell r="J10">
            <v>341797.6</v>
          </cell>
          <cell r="K10">
            <v>344827.2</v>
          </cell>
        </row>
        <row r="11">
          <cell r="G11">
            <v>11925.6</v>
          </cell>
          <cell r="H11">
            <v>19244</v>
          </cell>
          <cell r="I11">
            <v>23201.5</v>
          </cell>
          <cell r="J11">
            <v>21299.4</v>
          </cell>
          <cell r="K11">
            <v>21299.4</v>
          </cell>
        </row>
        <row r="12">
          <cell r="G12">
            <v>69695.7</v>
          </cell>
          <cell r="H12">
            <v>26442</v>
          </cell>
          <cell r="I12">
            <v>20130.2</v>
          </cell>
          <cell r="J12">
            <v>0</v>
          </cell>
          <cell r="K1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8EC5-655F-432D-9333-81230B97CF8E}">
  <dimension ref="A1:M136"/>
  <sheetViews>
    <sheetView topLeftCell="A4" zoomScaleNormal="100" workbookViewId="0">
      <selection activeCell="I8" sqref="I8"/>
    </sheetView>
  </sheetViews>
  <sheetFormatPr defaultRowHeight="15"/>
  <cols>
    <col min="2" max="2" width="12.28515625" customWidth="1"/>
    <col min="3" max="3" width="6.7109375" customWidth="1"/>
    <col min="4" max="4" width="45.5703125" customWidth="1"/>
    <col min="5" max="5" width="12.42578125" customWidth="1"/>
    <col min="6" max="6" width="11.7109375" customWidth="1"/>
    <col min="7" max="7" width="17" customWidth="1"/>
    <col min="8" max="8" width="14.28515625" customWidth="1"/>
    <col min="9" max="9" width="15.7109375" customWidth="1"/>
    <col min="10" max="10" width="31" customWidth="1"/>
    <col min="11" max="11" width="15.140625" customWidth="1"/>
    <col min="12" max="12" width="13.140625" customWidth="1"/>
    <col min="256" max="256" width="12.28515625" customWidth="1"/>
    <col min="257" max="257" width="6.7109375" customWidth="1"/>
    <col min="258" max="258" width="45.5703125" customWidth="1"/>
    <col min="259" max="259" width="12.42578125" customWidth="1"/>
    <col min="260" max="260" width="11.7109375" customWidth="1"/>
    <col min="261" max="261" width="17" customWidth="1"/>
    <col min="262" max="262" width="14.28515625" customWidth="1"/>
    <col min="263" max="263" width="15.7109375" customWidth="1"/>
    <col min="264" max="264" width="31" customWidth="1"/>
    <col min="265" max="265" width="15.140625" customWidth="1"/>
    <col min="266" max="266" width="13.140625" customWidth="1"/>
    <col min="267" max="267" width="19.28515625" customWidth="1"/>
    <col min="512" max="512" width="12.28515625" customWidth="1"/>
    <col min="513" max="513" width="6.7109375" customWidth="1"/>
    <col min="514" max="514" width="45.5703125" customWidth="1"/>
    <col min="515" max="515" width="12.42578125" customWidth="1"/>
    <col min="516" max="516" width="11.7109375" customWidth="1"/>
    <col min="517" max="517" width="17" customWidth="1"/>
    <col min="518" max="518" width="14.28515625" customWidth="1"/>
    <col min="519" max="519" width="15.7109375" customWidth="1"/>
    <col min="520" max="520" width="31" customWidth="1"/>
    <col min="521" max="521" width="15.140625" customWidth="1"/>
    <col min="522" max="522" width="13.140625" customWidth="1"/>
    <col min="523" max="523" width="19.28515625" customWidth="1"/>
    <col min="768" max="768" width="12.28515625" customWidth="1"/>
    <col min="769" max="769" width="6.7109375" customWidth="1"/>
    <col min="770" max="770" width="45.5703125" customWidth="1"/>
    <col min="771" max="771" width="12.42578125" customWidth="1"/>
    <col min="772" max="772" width="11.7109375" customWidth="1"/>
    <col min="773" max="773" width="17" customWidth="1"/>
    <col min="774" max="774" width="14.28515625" customWidth="1"/>
    <col min="775" max="775" width="15.7109375" customWidth="1"/>
    <col min="776" max="776" width="31" customWidth="1"/>
    <col min="777" max="777" width="15.140625" customWidth="1"/>
    <col min="778" max="778" width="13.140625" customWidth="1"/>
    <col min="779" max="779" width="19.28515625" customWidth="1"/>
    <col min="1024" max="1024" width="12.28515625" customWidth="1"/>
    <col min="1025" max="1025" width="6.7109375" customWidth="1"/>
    <col min="1026" max="1026" width="45.5703125" customWidth="1"/>
    <col min="1027" max="1027" width="12.42578125" customWidth="1"/>
    <col min="1028" max="1028" width="11.7109375" customWidth="1"/>
    <col min="1029" max="1029" width="17" customWidth="1"/>
    <col min="1030" max="1030" width="14.28515625" customWidth="1"/>
    <col min="1031" max="1031" width="15.7109375" customWidth="1"/>
    <col min="1032" max="1032" width="31" customWidth="1"/>
    <col min="1033" max="1033" width="15.140625" customWidth="1"/>
    <col min="1034" max="1034" width="13.140625" customWidth="1"/>
    <col min="1035" max="1035" width="19.28515625" customWidth="1"/>
    <col min="1280" max="1280" width="12.28515625" customWidth="1"/>
    <col min="1281" max="1281" width="6.7109375" customWidth="1"/>
    <col min="1282" max="1282" width="45.5703125" customWidth="1"/>
    <col min="1283" max="1283" width="12.42578125" customWidth="1"/>
    <col min="1284" max="1284" width="11.7109375" customWidth="1"/>
    <col min="1285" max="1285" width="17" customWidth="1"/>
    <col min="1286" max="1286" width="14.28515625" customWidth="1"/>
    <col min="1287" max="1287" width="15.7109375" customWidth="1"/>
    <col min="1288" max="1288" width="31" customWidth="1"/>
    <col min="1289" max="1289" width="15.140625" customWidth="1"/>
    <col min="1290" max="1290" width="13.140625" customWidth="1"/>
    <col min="1291" max="1291" width="19.28515625" customWidth="1"/>
    <col min="1536" max="1536" width="12.28515625" customWidth="1"/>
    <col min="1537" max="1537" width="6.7109375" customWidth="1"/>
    <col min="1538" max="1538" width="45.5703125" customWidth="1"/>
    <col min="1539" max="1539" width="12.42578125" customWidth="1"/>
    <col min="1540" max="1540" width="11.7109375" customWidth="1"/>
    <col min="1541" max="1541" width="17" customWidth="1"/>
    <col min="1542" max="1542" width="14.28515625" customWidth="1"/>
    <col min="1543" max="1543" width="15.7109375" customWidth="1"/>
    <col min="1544" max="1544" width="31" customWidth="1"/>
    <col min="1545" max="1545" width="15.140625" customWidth="1"/>
    <col min="1546" max="1546" width="13.140625" customWidth="1"/>
    <col min="1547" max="1547" width="19.28515625" customWidth="1"/>
    <col min="1792" max="1792" width="12.28515625" customWidth="1"/>
    <col min="1793" max="1793" width="6.7109375" customWidth="1"/>
    <col min="1794" max="1794" width="45.5703125" customWidth="1"/>
    <col min="1795" max="1795" width="12.42578125" customWidth="1"/>
    <col min="1796" max="1796" width="11.7109375" customWidth="1"/>
    <col min="1797" max="1797" width="17" customWidth="1"/>
    <col min="1798" max="1798" width="14.28515625" customWidth="1"/>
    <col min="1799" max="1799" width="15.7109375" customWidth="1"/>
    <col min="1800" max="1800" width="31" customWidth="1"/>
    <col min="1801" max="1801" width="15.140625" customWidth="1"/>
    <col min="1802" max="1802" width="13.140625" customWidth="1"/>
    <col min="1803" max="1803" width="19.28515625" customWidth="1"/>
    <col min="2048" max="2048" width="12.28515625" customWidth="1"/>
    <col min="2049" max="2049" width="6.7109375" customWidth="1"/>
    <col min="2050" max="2050" width="45.5703125" customWidth="1"/>
    <col min="2051" max="2051" width="12.42578125" customWidth="1"/>
    <col min="2052" max="2052" width="11.7109375" customWidth="1"/>
    <col min="2053" max="2053" width="17" customWidth="1"/>
    <col min="2054" max="2054" width="14.28515625" customWidth="1"/>
    <col min="2055" max="2055" width="15.7109375" customWidth="1"/>
    <col min="2056" max="2056" width="31" customWidth="1"/>
    <col min="2057" max="2057" width="15.140625" customWidth="1"/>
    <col min="2058" max="2058" width="13.140625" customWidth="1"/>
    <col min="2059" max="2059" width="19.28515625" customWidth="1"/>
    <col min="2304" max="2304" width="12.28515625" customWidth="1"/>
    <col min="2305" max="2305" width="6.7109375" customWidth="1"/>
    <col min="2306" max="2306" width="45.5703125" customWidth="1"/>
    <col min="2307" max="2307" width="12.42578125" customWidth="1"/>
    <col min="2308" max="2308" width="11.7109375" customWidth="1"/>
    <col min="2309" max="2309" width="17" customWidth="1"/>
    <col min="2310" max="2310" width="14.28515625" customWidth="1"/>
    <col min="2311" max="2311" width="15.7109375" customWidth="1"/>
    <col min="2312" max="2312" width="31" customWidth="1"/>
    <col min="2313" max="2313" width="15.140625" customWidth="1"/>
    <col min="2314" max="2314" width="13.140625" customWidth="1"/>
    <col min="2315" max="2315" width="19.28515625" customWidth="1"/>
    <col min="2560" max="2560" width="12.28515625" customWidth="1"/>
    <col min="2561" max="2561" width="6.7109375" customWidth="1"/>
    <col min="2562" max="2562" width="45.5703125" customWidth="1"/>
    <col min="2563" max="2563" width="12.42578125" customWidth="1"/>
    <col min="2564" max="2564" width="11.7109375" customWidth="1"/>
    <col min="2565" max="2565" width="17" customWidth="1"/>
    <col min="2566" max="2566" width="14.28515625" customWidth="1"/>
    <col min="2567" max="2567" width="15.7109375" customWidth="1"/>
    <col min="2568" max="2568" width="31" customWidth="1"/>
    <col min="2569" max="2569" width="15.140625" customWidth="1"/>
    <col min="2570" max="2570" width="13.140625" customWidth="1"/>
    <col min="2571" max="2571" width="19.28515625" customWidth="1"/>
    <col min="2816" max="2816" width="12.28515625" customWidth="1"/>
    <col min="2817" max="2817" width="6.7109375" customWidth="1"/>
    <col min="2818" max="2818" width="45.5703125" customWidth="1"/>
    <col min="2819" max="2819" width="12.42578125" customWidth="1"/>
    <col min="2820" max="2820" width="11.7109375" customWidth="1"/>
    <col min="2821" max="2821" width="17" customWidth="1"/>
    <col min="2822" max="2822" width="14.28515625" customWidth="1"/>
    <col min="2823" max="2823" width="15.7109375" customWidth="1"/>
    <col min="2824" max="2824" width="31" customWidth="1"/>
    <col min="2825" max="2825" width="15.140625" customWidth="1"/>
    <col min="2826" max="2826" width="13.140625" customWidth="1"/>
    <col min="2827" max="2827" width="19.28515625" customWidth="1"/>
    <col min="3072" max="3072" width="12.28515625" customWidth="1"/>
    <col min="3073" max="3073" width="6.7109375" customWidth="1"/>
    <col min="3074" max="3074" width="45.5703125" customWidth="1"/>
    <col min="3075" max="3075" width="12.42578125" customWidth="1"/>
    <col min="3076" max="3076" width="11.7109375" customWidth="1"/>
    <col min="3077" max="3077" width="17" customWidth="1"/>
    <col min="3078" max="3078" width="14.28515625" customWidth="1"/>
    <col min="3079" max="3079" width="15.7109375" customWidth="1"/>
    <col min="3080" max="3080" width="31" customWidth="1"/>
    <col min="3081" max="3081" width="15.140625" customWidth="1"/>
    <col min="3082" max="3082" width="13.140625" customWidth="1"/>
    <col min="3083" max="3083" width="19.28515625" customWidth="1"/>
    <col min="3328" max="3328" width="12.28515625" customWidth="1"/>
    <col min="3329" max="3329" width="6.7109375" customWidth="1"/>
    <col min="3330" max="3330" width="45.5703125" customWidth="1"/>
    <col min="3331" max="3331" width="12.42578125" customWidth="1"/>
    <col min="3332" max="3332" width="11.7109375" customWidth="1"/>
    <col min="3333" max="3333" width="17" customWidth="1"/>
    <col min="3334" max="3334" width="14.28515625" customWidth="1"/>
    <col min="3335" max="3335" width="15.7109375" customWidth="1"/>
    <col min="3336" max="3336" width="31" customWidth="1"/>
    <col min="3337" max="3337" width="15.140625" customWidth="1"/>
    <col min="3338" max="3338" width="13.140625" customWidth="1"/>
    <col min="3339" max="3339" width="19.28515625" customWidth="1"/>
    <col min="3584" max="3584" width="12.28515625" customWidth="1"/>
    <col min="3585" max="3585" width="6.7109375" customWidth="1"/>
    <col min="3586" max="3586" width="45.5703125" customWidth="1"/>
    <col min="3587" max="3587" width="12.42578125" customWidth="1"/>
    <col min="3588" max="3588" width="11.7109375" customWidth="1"/>
    <col min="3589" max="3589" width="17" customWidth="1"/>
    <col min="3590" max="3590" width="14.28515625" customWidth="1"/>
    <col min="3591" max="3591" width="15.7109375" customWidth="1"/>
    <col min="3592" max="3592" width="31" customWidth="1"/>
    <col min="3593" max="3593" width="15.140625" customWidth="1"/>
    <col min="3594" max="3594" width="13.140625" customWidth="1"/>
    <col min="3595" max="3595" width="19.28515625" customWidth="1"/>
    <col min="3840" max="3840" width="12.28515625" customWidth="1"/>
    <col min="3841" max="3841" width="6.7109375" customWidth="1"/>
    <col min="3842" max="3842" width="45.5703125" customWidth="1"/>
    <col min="3843" max="3843" width="12.42578125" customWidth="1"/>
    <col min="3844" max="3844" width="11.7109375" customWidth="1"/>
    <col min="3845" max="3845" width="17" customWidth="1"/>
    <col min="3846" max="3846" width="14.28515625" customWidth="1"/>
    <col min="3847" max="3847" width="15.7109375" customWidth="1"/>
    <col min="3848" max="3848" width="31" customWidth="1"/>
    <col min="3849" max="3849" width="15.140625" customWidth="1"/>
    <col min="3850" max="3850" width="13.140625" customWidth="1"/>
    <col min="3851" max="3851" width="19.28515625" customWidth="1"/>
    <col min="4096" max="4096" width="12.28515625" customWidth="1"/>
    <col min="4097" max="4097" width="6.7109375" customWidth="1"/>
    <col min="4098" max="4098" width="45.5703125" customWidth="1"/>
    <col min="4099" max="4099" width="12.42578125" customWidth="1"/>
    <col min="4100" max="4100" width="11.7109375" customWidth="1"/>
    <col min="4101" max="4101" width="17" customWidth="1"/>
    <col min="4102" max="4102" width="14.28515625" customWidth="1"/>
    <col min="4103" max="4103" width="15.7109375" customWidth="1"/>
    <col min="4104" max="4104" width="31" customWidth="1"/>
    <col min="4105" max="4105" width="15.140625" customWidth="1"/>
    <col min="4106" max="4106" width="13.140625" customWidth="1"/>
    <col min="4107" max="4107" width="19.28515625" customWidth="1"/>
    <col min="4352" max="4352" width="12.28515625" customWidth="1"/>
    <col min="4353" max="4353" width="6.7109375" customWidth="1"/>
    <col min="4354" max="4354" width="45.5703125" customWidth="1"/>
    <col min="4355" max="4355" width="12.42578125" customWidth="1"/>
    <col min="4356" max="4356" width="11.7109375" customWidth="1"/>
    <col min="4357" max="4357" width="17" customWidth="1"/>
    <col min="4358" max="4358" width="14.28515625" customWidth="1"/>
    <col min="4359" max="4359" width="15.7109375" customWidth="1"/>
    <col min="4360" max="4360" width="31" customWidth="1"/>
    <col min="4361" max="4361" width="15.140625" customWidth="1"/>
    <col min="4362" max="4362" width="13.140625" customWidth="1"/>
    <col min="4363" max="4363" width="19.28515625" customWidth="1"/>
    <col min="4608" max="4608" width="12.28515625" customWidth="1"/>
    <col min="4609" max="4609" width="6.7109375" customWidth="1"/>
    <col min="4610" max="4610" width="45.5703125" customWidth="1"/>
    <col min="4611" max="4611" width="12.42578125" customWidth="1"/>
    <col min="4612" max="4612" width="11.7109375" customWidth="1"/>
    <col min="4613" max="4613" width="17" customWidth="1"/>
    <col min="4614" max="4614" width="14.28515625" customWidth="1"/>
    <col min="4615" max="4615" width="15.7109375" customWidth="1"/>
    <col min="4616" max="4616" width="31" customWidth="1"/>
    <col min="4617" max="4617" width="15.140625" customWidth="1"/>
    <col min="4618" max="4618" width="13.140625" customWidth="1"/>
    <col min="4619" max="4619" width="19.28515625" customWidth="1"/>
    <col min="4864" max="4864" width="12.28515625" customWidth="1"/>
    <col min="4865" max="4865" width="6.7109375" customWidth="1"/>
    <col min="4866" max="4866" width="45.5703125" customWidth="1"/>
    <col min="4867" max="4867" width="12.42578125" customWidth="1"/>
    <col min="4868" max="4868" width="11.7109375" customWidth="1"/>
    <col min="4869" max="4869" width="17" customWidth="1"/>
    <col min="4870" max="4870" width="14.28515625" customWidth="1"/>
    <col min="4871" max="4871" width="15.7109375" customWidth="1"/>
    <col min="4872" max="4872" width="31" customWidth="1"/>
    <col min="4873" max="4873" width="15.140625" customWidth="1"/>
    <col min="4874" max="4874" width="13.140625" customWidth="1"/>
    <col min="4875" max="4875" width="19.28515625" customWidth="1"/>
    <col min="5120" max="5120" width="12.28515625" customWidth="1"/>
    <col min="5121" max="5121" width="6.7109375" customWidth="1"/>
    <col min="5122" max="5122" width="45.5703125" customWidth="1"/>
    <col min="5123" max="5123" width="12.42578125" customWidth="1"/>
    <col min="5124" max="5124" width="11.7109375" customWidth="1"/>
    <col min="5125" max="5125" width="17" customWidth="1"/>
    <col min="5126" max="5126" width="14.28515625" customWidth="1"/>
    <col min="5127" max="5127" width="15.7109375" customWidth="1"/>
    <col min="5128" max="5128" width="31" customWidth="1"/>
    <col min="5129" max="5129" width="15.140625" customWidth="1"/>
    <col min="5130" max="5130" width="13.140625" customWidth="1"/>
    <col min="5131" max="5131" width="19.28515625" customWidth="1"/>
    <col min="5376" max="5376" width="12.28515625" customWidth="1"/>
    <col min="5377" max="5377" width="6.7109375" customWidth="1"/>
    <col min="5378" max="5378" width="45.5703125" customWidth="1"/>
    <col min="5379" max="5379" width="12.42578125" customWidth="1"/>
    <col min="5380" max="5380" width="11.7109375" customWidth="1"/>
    <col min="5381" max="5381" width="17" customWidth="1"/>
    <col min="5382" max="5382" width="14.28515625" customWidth="1"/>
    <col min="5383" max="5383" width="15.7109375" customWidth="1"/>
    <col min="5384" max="5384" width="31" customWidth="1"/>
    <col min="5385" max="5385" width="15.140625" customWidth="1"/>
    <col min="5386" max="5386" width="13.140625" customWidth="1"/>
    <col min="5387" max="5387" width="19.28515625" customWidth="1"/>
    <col min="5632" max="5632" width="12.28515625" customWidth="1"/>
    <col min="5633" max="5633" width="6.7109375" customWidth="1"/>
    <col min="5634" max="5634" width="45.5703125" customWidth="1"/>
    <col min="5635" max="5635" width="12.42578125" customWidth="1"/>
    <col min="5636" max="5636" width="11.7109375" customWidth="1"/>
    <col min="5637" max="5637" width="17" customWidth="1"/>
    <col min="5638" max="5638" width="14.28515625" customWidth="1"/>
    <col min="5639" max="5639" width="15.7109375" customWidth="1"/>
    <col min="5640" max="5640" width="31" customWidth="1"/>
    <col min="5641" max="5641" width="15.140625" customWidth="1"/>
    <col min="5642" max="5642" width="13.140625" customWidth="1"/>
    <col min="5643" max="5643" width="19.28515625" customWidth="1"/>
    <col min="5888" max="5888" width="12.28515625" customWidth="1"/>
    <col min="5889" max="5889" width="6.7109375" customWidth="1"/>
    <col min="5890" max="5890" width="45.5703125" customWidth="1"/>
    <col min="5891" max="5891" width="12.42578125" customWidth="1"/>
    <col min="5892" max="5892" width="11.7109375" customWidth="1"/>
    <col min="5893" max="5893" width="17" customWidth="1"/>
    <col min="5894" max="5894" width="14.28515625" customWidth="1"/>
    <col min="5895" max="5895" width="15.7109375" customWidth="1"/>
    <col min="5896" max="5896" width="31" customWidth="1"/>
    <col min="5897" max="5897" width="15.140625" customWidth="1"/>
    <col min="5898" max="5898" width="13.140625" customWidth="1"/>
    <col min="5899" max="5899" width="19.28515625" customWidth="1"/>
    <col min="6144" max="6144" width="12.28515625" customWidth="1"/>
    <col min="6145" max="6145" width="6.7109375" customWidth="1"/>
    <col min="6146" max="6146" width="45.5703125" customWidth="1"/>
    <col min="6147" max="6147" width="12.42578125" customWidth="1"/>
    <col min="6148" max="6148" width="11.7109375" customWidth="1"/>
    <col min="6149" max="6149" width="17" customWidth="1"/>
    <col min="6150" max="6150" width="14.28515625" customWidth="1"/>
    <col min="6151" max="6151" width="15.7109375" customWidth="1"/>
    <col min="6152" max="6152" width="31" customWidth="1"/>
    <col min="6153" max="6153" width="15.140625" customWidth="1"/>
    <col min="6154" max="6154" width="13.140625" customWidth="1"/>
    <col min="6155" max="6155" width="19.28515625" customWidth="1"/>
    <col min="6400" max="6400" width="12.28515625" customWidth="1"/>
    <col min="6401" max="6401" width="6.7109375" customWidth="1"/>
    <col min="6402" max="6402" width="45.5703125" customWidth="1"/>
    <col min="6403" max="6403" width="12.42578125" customWidth="1"/>
    <col min="6404" max="6404" width="11.7109375" customWidth="1"/>
    <col min="6405" max="6405" width="17" customWidth="1"/>
    <col min="6406" max="6406" width="14.28515625" customWidth="1"/>
    <col min="6407" max="6407" width="15.7109375" customWidth="1"/>
    <col min="6408" max="6408" width="31" customWidth="1"/>
    <col min="6409" max="6409" width="15.140625" customWidth="1"/>
    <col min="6410" max="6410" width="13.140625" customWidth="1"/>
    <col min="6411" max="6411" width="19.28515625" customWidth="1"/>
    <col min="6656" max="6656" width="12.28515625" customWidth="1"/>
    <col min="6657" max="6657" width="6.7109375" customWidth="1"/>
    <col min="6658" max="6658" width="45.5703125" customWidth="1"/>
    <col min="6659" max="6659" width="12.42578125" customWidth="1"/>
    <col min="6660" max="6660" width="11.7109375" customWidth="1"/>
    <col min="6661" max="6661" width="17" customWidth="1"/>
    <col min="6662" max="6662" width="14.28515625" customWidth="1"/>
    <col min="6663" max="6663" width="15.7109375" customWidth="1"/>
    <col min="6664" max="6664" width="31" customWidth="1"/>
    <col min="6665" max="6665" width="15.140625" customWidth="1"/>
    <col min="6666" max="6666" width="13.140625" customWidth="1"/>
    <col min="6667" max="6667" width="19.28515625" customWidth="1"/>
    <col min="6912" max="6912" width="12.28515625" customWidth="1"/>
    <col min="6913" max="6913" width="6.7109375" customWidth="1"/>
    <col min="6914" max="6914" width="45.5703125" customWidth="1"/>
    <col min="6915" max="6915" width="12.42578125" customWidth="1"/>
    <col min="6916" max="6916" width="11.7109375" customWidth="1"/>
    <col min="6917" max="6917" width="17" customWidth="1"/>
    <col min="6918" max="6918" width="14.28515625" customWidth="1"/>
    <col min="6919" max="6919" width="15.7109375" customWidth="1"/>
    <col min="6920" max="6920" width="31" customWidth="1"/>
    <col min="6921" max="6921" width="15.140625" customWidth="1"/>
    <col min="6922" max="6922" width="13.140625" customWidth="1"/>
    <col min="6923" max="6923" width="19.28515625" customWidth="1"/>
    <col min="7168" max="7168" width="12.28515625" customWidth="1"/>
    <col min="7169" max="7169" width="6.7109375" customWidth="1"/>
    <col min="7170" max="7170" width="45.5703125" customWidth="1"/>
    <col min="7171" max="7171" width="12.42578125" customWidth="1"/>
    <col min="7172" max="7172" width="11.7109375" customWidth="1"/>
    <col min="7173" max="7173" width="17" customWidth="1"/>
    <col min="7174" max="7174" width="14.28515625" customWidth="1"/>
    <col min="7175" max="7175" width="15.7109375" customWidth="1"/>
    <col min="7176" max="7176" width="31" customWidth="1"/>
    <col min="7177" max="7177" width="15.140625" customWidth="1"/>
    <col min="7178" max="7178" width="13.140625" customWidth="1"/>
    <col min="7179" max="7179" width="19.28515625" customWidth="1"/>
    <col min="7424" max="7424" width="12.28515625" customWidth="1"/>
    <col min="7425" max="7425" width="6.7109375" customWidth="1"/>
    <col min="7426" max="7426" width="45.5703125" customWidth="1"/>
    <col min="7427" max="7427" width="12.42578125" customWidth="1"/>
    <col min="7428" max="7428" width="11.7109375" customWidth="1"/>
    <col min="7429" max="7429" width="17" customWidth="1"/>
    <col min="7430" max="7430" width="14.28515625" customWidth="1"/>
    <col min="7431" max="7431" width="15.7109375" customWidth="1"/>
    <col min="7432" max="7432" width="31" customWidth="1"/>
    <col min="7433" max="7433" width="15.140625" customWidth="1"/>
    <col min="7434" max="7434" width="13.140625" customWidth="1"/>
    <col min="7435" max="7435" width="19.28515625" customWidth="1"/>
    <col min="7680" max="7680" width="12.28515625" customWidth="1"/>
    <col min="7681" max="7681" width="6.7109375" customWidth="1"/>
    <col min="7682" max="7682" width="45.5703125" customWidth="1"/>
    <col min="7683" max="7683" width="12.42578125" customWidth="1"/>
    <col min="7684" max="7684" width="11.7109375" customWidth="1"/>
    <col min="7685" max="7685" width="17" customWidth="1"/>
    <col min="7686" max="7686" width="14.28515625" customWidth="1"/>
    <col min="7687" max="7687" width="15.7109375" customWidth="1"/>
    <col min="7688" max="7688" width="31" customWidth="1"/>
    <col min="7689" max="7689" width="15.140625" customWidth="1"/>
    <col min="7690" max="7690" width="13.140625" customWidth="1"/>
    <col min="7691" max="7691" width="19.28515625" customWidth="1"/>
    <col min="7936" max="7936" width="12.28515625" customWidth="1"/>
    <col min="7937" max="7937" width="6.7109375" customWidth="1"/>
    <col min="7938" max="7938" width="45.5703125" customWidth="1"/>
    <col min="7939" max="7939" width="12.42578125" customWidth="1"/>
    <col min="7940" max="7940" width="11.7109375" customWidth="1"/>
    <col min="7941" max="7941" width="17" customWidth="1"/>
    <col min="7942" max="7942" width="14.28515625" customWidth="1"/>
    <col min="7943" max="7943" width="15.7109375" customWidth="1"/>
    <col min="7944" max="7944" width="31" customWidth="1"/>
    <col min="7945" max="7945" width="15.140625" customWidth="1"/>
    <col min="7946" max="7946" width="13.140625" customWidth="1"/>
    <col min="7947" max="7947" width="19.28515625" customWidth="1"/>
    <col min="8192" max="8192" width="12.28515625" customWidth="1"/>
    <col min="8193" max="8193" width="6.7109375" customWidth="1"/>
    <col min="8194" max="8194" width="45.5703125" customWidth="1"/>
    <col min="8195" max="8195" width="12.42578125" customWidth="1"/>
    <col min="8196" max="8196" width="11.7109375" customWidth="1"/>
    <col min="8197" max="8197" width="17" customWidth="1"/>
    <col min="8198" max="8198" width="14.28515625" customWidth="1"/>
    <col min="8199" max="8199" width="15.7109375" customWidth="1"/>
    <col min="8200" max="8200" width="31" customWidth="1"/>
    <col min="8201" max="8201" width="15.140625" customWidth="1"/>
    <col min="8202" max="8202" width="13.140625" customWidth="1"/>
    <col min="8203" max="8203" width="19.28515625" customWidth="1"/>
    <col min="8448" max="8448" width="12.28515625" customWidth="1"/>
    <col min="8449" max="8449" width="6.7109375" customWidth="1"/>
    <col min="8450" max="8450" width="45.5703125" customWidth="1"/>
    <col min="8451" max="8451" width="12.42578125" customWidth="1"/>
    <col min="8452" max="8452" width="11.7109375" customWidth="1"/>
    <col min="8453" max="8453" width="17" customWidth="1"/>
    <col min="8454" max="8454" width="14.28515625" customWidth="1"/>
    <col min="8455" max="8455" width="15.7109375" customWidth="1"/>
    <col min="8456" max="8456" width="31" customWidth="1"/>
    <col min="8457" max="8457" width="15.140625" customWidth="1"/>
    <col min="8458" max="8458" width="13.140625" customWidth="1"/>
    <col min="8459" max="8459" width="19.28515625" customWidth="1"/>
    <col min="8704" max="8704" width="12.28515625" customWidth="1"/>
    <col min="8705" max="8705" width="6.7109375" customWidth="1"/>
    <col min="8706" max="8706" width="45.5703125" customWidth="1"/>
    <col min="8707" max="8707" width="12.42578125" customWidth="1"/>
    <col min="8708" max="8708" width="11.7109375" customWidth="1"/>
    <col min="8709" max="8709" width="17" customWidth="1"/>
    <col min="8710" max="8710" width="14.28515625" customWidth="1"/>
    <col min="8711" max="8711" width="15.7109375" customWidth="1"/>
    <col min="8712" max="8712" width="31" customWidth="1"/>
    <col min="8713" max="8713" width="15.140625" customWidth="1"/>
    <col min="8714" max="8714" width="13.140625" customWidth="1"/>
    <col min="8715" max="8715" width="19.28515625" customWidth="1"/>
    <col min="8960" max="8960" width="12.28515625" customWidth="1"/>
    <col min="8961" max="8961" width="6.7109375" customWidth="1"/>
    <col min="8962" max="8962" width="45.5703125" customWidth="1"/>
    <col min="8963" max="8963" width="12.42578125" customWidth="1"/>
    <col min="8964" max="8964" width="11.7109375" customWidth="1"/>
    <col min="8965" max="8965" width="17" customWidth="1"/>
    <col min="8966" max="8966" width="14.28515625" customWidth="1"/>
    <col min="8967" max="8967" width="15.7109375" customWidth="1"/>
    <col min="8968" max="8968" width="31" customWidth="1"/>
    <col min="8969" max="8969" width="15.140625" customWidth="1"/>
    <col min="8970" max="8970" width="13.140625" customWidth="1"/>
    <col min="8971" max="8971" width="19.28515625" customWidth="1"/>
    <col min="9216" max="9216" width="12.28515625" customWidth="1"/>
    <col min="9217" max="9217" width="6.7109375" customWidth="1"/>
    <col min="9218" max="9218" width="45.5703125" customWidth="1"/>
    <col min="9219" max="9219" width="12.42578125" customWidth="1"/>
    <col min="9220" max="9220" width="11.7109375" customWidth="1"/>
    <col min="9221" max="9221" width="17" customWidth="1"/>
    <col min="9222" max="9222" width="14.28515625" customWidth="1"/>
    <col min="9223" max="9223" width="15.7109375" customWidth="1"/>
    <col min="9224" max="9224" width="31" customWidth="1"/>
    <col min="9225" max="9225" width="15.140625" customWidth="1"/>
    <col min="9226" max="9226" width="13.140625" customWidth="1"/>
    <col min="9227" max="9227" width="19.28515625" customWidth="1"/>
    <col min="9472" max="9472" width="12.28515625" customWidth="1"/>
    <col min="9473" max="9473" width="6.7109375" customWidth="1"/>
    <col min="9474" max="9474" width="45.5703125" customWidth="1"/>
    <col min="9475" max="9475" width="12.42578125" customWidth="1"/>
    <col min="9476" max="9476" width="11.7109375" customWidth="1"/>
    <col min="9477" max="9477" width="17" customWidth="1"/>
    <col min="9478" max="9478" width="14.28515625" customWidth="1"/>
    <col min="9479" max="9479" width="15.7109375" customWidth="1"/>
    <col min="9480" max="9480" width="31" customWidth="1"/>
    <col min="9481" max="9481" width="15.140625" customWidth="1"/>
    <col min="9482" max="9482" width="13.140625" customWidth="1"/>
    <col min="9483" max="9483" width="19.28515625" customWidth="1"/>
    <col min="9728" max="9728" width="12.28515625" customWidth="1"/>
    <col min="9729" max="9729" width="6.7109375" customWidth="1"/>
    <col min="9730" max="9730" width="45.5703125" customWidth="1"/>
    <col min="9731" max="9731" width="12.42578125" customWidth="1"/>
    <col min="9732" max="9732" width="11.7109375" customWidth="1"/>
    <col min="9733" max="9733" width="17" customWidth="1"/>
    <col min="9734" max="9734" width="14.28515625" customWidth="1"/>
    <col min="9735" max="9735" width="15.7109375" customWidth="1"/>
    <col min="9736" max="9736" width="31" customWidth="1"/>
    <col min="9737" max="9737" width="15.140625" customWidth="1"/>
    <col min="9738" max="9738" width="13.140625" customWidth="1"/>
    <col min="9739" max="9739" width="19.28515625" customWidth="1"/>
    <col min="9984" max="9984" width="12.28515625" customWidth="1"/>
    <col min="9985" max="9985" width="6.7109375" customWidth="1"/>
    <col min="9986" max="9986" width="45.5703125" customWidth="1"/>
    <col min="9987" max="9987" width="12.42578125" customWidth="1"/>
    <col min="9988" max="9988" width="11.7109375" customWidth="1"/>
    <col min="9989" max="9989" width="17" customWidth="1"/>
    <col min="9990" max="9990" width="14.28515625" customWidth="1"/>
    <col min="9991" max="9991" width="15.7109375" customWidth="1"/>
    <col min="9992" max="9992" width="31" customWidth="1"/>
    <col min="9993" max="9993" width="15.140625" customWidth="1"/>
    <col min="9994" max="9994" width="13.140625" customWidth="1"/>
    <col min="9995" max="9995" width="19.28515625" customWidth="1"/>
    <col min="10240" max="10240" width="12.28515625" customWidth="1"/>
    <col min="10241" max="10241" width="6.7109375" customWidth="1"/>
    <col min="10242" max="10242" width="45.5703125" customWidth="1"/>
    <col min="10243" max="10243" width="12.42578125" customWidth="1"/>
    <col min="10244" max="10244" width="11.7109375" customWidth="1"/>
    <col min="10245" max="10245" width="17" customWidth="1"/>
    <col min="10246" max="10246" width="14.28515625" customWidth="1"/>
    <col min="10247" max="10247" width="15.7109375" customWidth="1"/>
    <col min="10248" max="10248" width="31" customWidth="1"/>
    <col min="10249" max="10249" width="15.140625" customWidth="1"/>
    <col min="10250" max="10250" width="13.140625" customWidth="1"/>
    <col min="10251" max="10251" width="19.28515625" customWidth="1"/>
    <col min="10496" max="10496" width="12.28515625" customWidth="1"/>
    <col min="10497" max="10497" width="6.7109375" customWidth="1"/>
    <col min="10498" max="10498" width="45.5703125" customWidth="1"/>
    <col min="10499" max="10499" width="12.42578125" customWidth="1"/>
    <col min="10500" max="10500" width="11.7109375" customWidth="1"/>
    <col min="10501" max="10501" width="17" customWidth="1"/>
    <col min="10502" max="10502" width="14.28515625" customWidth="1"/>
    <col min="10503" max="10503" width="15.7109375" customWidth="1"/>
    <col min="10504" max="10504" width="31" customWidth="1"/>
    <col min="10505" max="10505" width="15.140625" customWidth="1"/>
    <col min="10506" max="10506" width="13.140625" customWidth="1"/>
    <col min="10507" max="10507" width="19.28515625" customWidth="1"/>
    <col min="10752" max="10752" width="12.28515625" customWidth="1"/>
    <col min="10753" max="10753" width="6.7109375" customWidth="1"/>
    <col min="10754" max="10754" width="45.5703125" customWidth="1"/>
    <col min="10755" max="10755" width="12.42578125" customWidth="1"/>
    <col min="10756" max="10756" width="11.7109375" customWidth="1"/>
    <col min="10757" max="10757" width="17" customWidth="1"/>
    <col min="10758" max="10758" width="14.28515625" customWidth="1"/>
    <col min="10759" max="10759" width="15.7109375" customWidth="1"/>
    <col min="10760" max="10760" width="31" customWidth="1"/>
    <col min="10761" max="10761" width="15.140625" customWidth="1"/>
    <col min="10762" max="10762" width="13.140625" customWidth="1"/>
    <col min="10763" max="10763" width="19.28515625" customWidth="1"/>
    <col min="11008" max="11008" width="12.28515625" customWidth="1"/>
    <col min="11009" max="11009" width="6.7109375" customWidth="1"/>
    <col min="11010" max="11010" width="45.5703125" customWidth="1"/>
    <col min="11011" max="11011" width="12.42578125" customWidth="1"/>
    <col min="11012" max="11012" width="11.7109375" customWidth="1"/>
    <col min="11013" max="11013" width="17" customWidth="1"/>
    <col min="11014" max="11014" width="14.28515625" customWidth="1"/>
    <col min="11015" max="11015" width="15.7109375" customWidth="1"/>
    <col min="11016" max="11016" width="31" customWidth="1"/>
    <col min="11017" max="11017" width="15.140625" customWidth="1"/>
    <col min="11018" max="11018" width="13.140625" customWidth="1"/>
    <col min="11019" max="11019" width="19.28515625" customWidth="1"/>
    <col min="11264" max="11264" width="12.28515625" customWidth="1"/>
    <col min="11265" max="11265" width="6.7109375" customWidth="1"/>
    <col min="11266" max="11266" width="45.5703125" customWidth="1"/>
    <col min="11267" max="11267" width="12.42578125" customWidth="1"/>
    <col min="11268" max="11268" width="11.7109375" customWidth="1"/>
    <col min="11269" max="11269" width="17" customWidth="1"/>
    <col min="11270" max="11270" width="14.28515625" customWidth="1"/>
    <col min="11271" max="11271" width="15.7109375" customWidth="1"/>
    <col min="11272" max="11272" width="31" customWidth="1"/>
    <col min="11273" max="11273" width="15.140625" customWidth="1"/>
    <col min="11274" max="11274" width="13.140625" customWidth="1"/>
    <col min="11275" max="11275" width="19.28515625" customWidth="1"/>
    <col min="11520" max="11520" width="12.28515625" customWidth="1"/>
    <col min="11521" max="11521" width="6.7109375" customWidth="1"/>
    <col min="11522" max="11522" width="45.5703125" customWidth="1"/>
    <col min="11523" max="11523" width="12.42578125" customWidth="1"/>
    <col min="11524" max="11524" width="11.7109375" customWidth="1"/>
    <col min="11525" max="11525" width="17" customWidth="1"/>
    <col min="11526" max="11526" width="14.28515625" customWidth="1"/>
    <col min="11527" max="11527" width="15.7109375" customWidth="1"/>
    <col min="11528" max="11528" width="31" customWidth="1"/>
    <col min="11529" max="11529" width="15.140625" customWidth="1"/>
    <col min="11530" max="11530" width="13.140625" customWidth="1"/>
    <col min="11531" max="11531" width="19.28515625" customWidth="1"/>
    <col min="11776" max="11776" width="12.28515625" customWidth="1"/>
    <col min="11777" max="11777" width="6.7109375" customWidth="1"/>
    <col min="11778" max="11778" width="45.5703125" customWidth="1"/>
    <col min="11779" max="11779" width="12.42578125" customWidth="1"/>
    <col min="11780" max="11780" width="11.7109375" customWidth="1"/>
    <col min="11781" max="11781" width="17" customWidth="1"/>
    <col min="11782" max="11782" width="14.28515625" customWidth="1"/>
    <col min="11783" max="11783" width="15.7109375" customWidth="1"/>
    <col min="11784" max="11784" width="31" customWidth="1"/>
    <col min="11785" max="11785" width="15.140625" customWidth="1"/>
    <col min="11786" max="11786" width="13.140625" customWidth="1"/>
    <col min="11787" max="11787" width="19.28515625" customWidth="1"/>
    <col min="12032" max="12032" width="12.28515625" customWidth="1"/>
    <col min="12033" max="12033" width="6.7109375" customWidth="1"/>
    <col min="12034" max="12034" width="45.5703125" customWidth="1"/>
    <col min="12035" max="12035" width="12.42578125" customWidth="1"/>
    <col min="12036" max="12036" width="11.7109375" customWidth="1"/>
    <col min="12037" max="12037" width="17" customWidth="1"/>
    <col min="12038" max="12038" width="14.28515625" customWidth="1"/>
    <col min="12039" max="12039" width="15.7109375" customWidth="1"/>
    <col min="12040" max="12040" width="31" customWidth="1"/>
    <col min="12041" max="12041" width="15.140625" customWidth="1"/>
    <col min="12042" max="12042" width="13.140625" customWidth="1"/>
    <col min="12043" max="12043" width="19.28515625" customWidth="1"/>
    <col min="12288" max="12288" width="12.28515625" customWidth="1"/>
    <col min="12289" max="12289" width="6.7109375" customWidth="1"/>
    <col min="12290" max="12290" width="45.5703125" customWidth="1"/>
    <col min="12291" max="12291" width="12.42578125" customWidth="1"/>
    <col min="12292" max="12292" width="11.7109375" customWidth="1"/>
    <col min="12293" max="12293" width="17" customWidth="1"/>
    <col min="12294" max="12294" width="14.28515625" customWidth="1"/>
    <col min="12295" max="12295" width="15.7109375" customWidth="1"/>
    <col min="12296" max="12296" width="31" customWidth="1"/>
    <col min="12297" max="12297" width="15.140625" customWidth="1"/>
    <col min="12298" max="12298" width="13.140625" customWidth="1"/>
    <col min="12299" max="12299" width="19.28515625" customWidth="1"/>
    <col min="12544" max="12544" width="12.28515625" customWidth="1"/>
    <col min="12545" max="12545" width="6.7109375" customWidth="1"/>
    <col min="12546" max="12546" width="45.5703125" customWidth="1"/>
    <col min="12547" max="12547" width="12.42578125" customWidth="1"/>
    <col min="12548" max="12548" width="11.7109375" customWidth="1"/>
    <col min="12549" max="12549" width="17" customWidth="1"/>
    <col min="12550" max="12550" width="14.28515625" customWidth="1"/>
    <col min="12551" max="12551" width="15.7109375" customWidth="1"/>
    <col min="12552" max="12552" width="31" customWidth="1"/>
    <col min="12553" max="12553" width="15.140625" customWidth="1"/>
    <col min="12554" max="12554" width="13.140625" customWidth="1"/>
    <col min="12555" max="12555" width="19.28515625" customWidth="1"/>
    <col min="12800" max="12800" width="12.28515625" customWidth="1"/>
    <col min="12801" max="12801" width="6.7109375" customWidth="1"/>
    <col min="12802" max="12802" width="45.5703125" customWidth="1"/>
    <col min="12803" max="12803" width="12.42578125" customWidth="1"/>
    <col min="12804" max="12804" width="11.7109375" customWidth="1"/>
    <col min="12805" max="12805" width="17" customWidth="1"/>
    <col min="12806" max="12806" width="14.28515625" customWidth="1"/>
    <col min="12807" max="12807" width="15.7109375" customWidth="1"/>
    <col min="12808" max="12808" width="31" customWidth="1"/>
    <col min="12809" max="12809" width="15.140625" customWidth="1"/>
    <col min="12810" max="12810" width="13.140625" customWidth="1"/>
    <col min="12811" max="12811" width="19.28515625" customWidth="1"/>
    <col min="13056" max="13056" width="12.28515625" customWidth="1"/>
    <col min="13057" max="13057" width="6.7109375" customWidth="1"/>
    <col min="13058" max="13058" width="45.5703125" customWidth="1"/>
    <col min="13059" max="13059" width="12.42578125" customWidth="1"/>
    <col min="13060" max="13060" width="11.7109375" customWidth="1"/>
    <col min="13061" max="13061" width="17" customWidth="1"/>
    <col min="13062" max="13062" width="14.28515625" customWidth="1"/>
    <col min="13063" max="13063" width="15.7109375" customWidth="1"/>
    <col min="13064" max="13064" width="31" customWidth="1"/>
    <col min="13065" max="13065" width="15.140625" customWidth="1"/>
    <col min="13066" max="13066" width="13.140625" customWidth="1"/>
    <col min="13067" max="13067" width="19.28515625" customWidth="1"/>
    <col min="13312" max="13312" width="12.28515625" customWidth="1"/>
    <col min="13313" max="13313" width="6.7109375" customWidth="1"/>
    <col min="13314" max="13314" width="45.5703125" customWidth="1"/>
    <col min="13315" max="13315" width="12.42578125" customWidth="1"/>
    <col min="13316" max="13316" width="11.7109375" customWidth="1"/>
    <col min="13317" max="13317" width="17" customWidth="1"/>
    <col min="13318" max="13318" width="14.28515625" customWidth="1"/>
    <col min="13319" max="13319" width="15.7109375" customWidth="1"/>
    <col min="13320" max="13320" width="31" customWidth="1"/>
    <col min="13321" max="13321" width="15.140625" customWidth="1"/>
    <col min="13322" max="13322" width="13.140625" customWidth="1"/>
    <col min="13323" max="13323" width="19.28515625" customWidth="1"/>
    <col min="13568" max="13568" width="12.28515625" customWidth="1"/>
    <col min="13569" max="13569" width="6.7109375" customWidth="1"/>
    <col min="13570" max="13570" width="45.5703125" customWidth="1"/>
    <col min="13571" max="13571" width="12.42578125" customWidth="1"/>
    <col min="13572" max="13572" width="11.7109375" customWidth="1"/>
    <col min="13573" max="13573" width="17" customWidth="1"/>
    <col min="13574" max="13574" width="14.28515625" customWidth="1"/>
    <col min="13575" max="13575" width="15.7109375" customWidth="1"/>
    <col min="13576" max="13576" width="31" customWidth="1"/>
    <col min="13577" max="13577" width="15.140625" customWidth="1"/>
    <col min="13578" max="13578" width="13.140625" customWidth="1"/>
    <col min="13579" max="13579" width="19.28515625" customWidth="1"/>
    <col min="13824" max="13824" width="12.28515625" customWidth="1"/>
    <col min="13825" max="13825" width="6.7109375" customWidth="1"/>
    <col min="13826" max="13826" width="45.5703125" customWidth="1"/>
    <col min="13827" max="13827" width="12.42578125" customWidth="1"/>
    <col min="13828" max="13828" width="11.7109375" customWidth="1"/>
    <col min="13829" max="13829" width="17" customWidth="1"/>
    <col min="13830" max="13830" width="14.28515625" customWidth="1"/>
    <col min="13831" max="13831" width="15.7109375" customWidth="1"/>
    <col min="13832" max="13832" width="31" customWidth="1"/>
    <col min="13833" max="13833" width="15.140625" customWidth="1"/>
    <col min="13834" max="13834" width="13.140625" customWidth="1"/>
    <col min="13835" max="13835" width="19.28515625" customWidth="1"/>
    <col min="14080" max="14080" width="12.28515625" customWidth="1"/>
    <col min="14081" max="14081" width="6.7109375" customWidth="1"/>
    <col min="14082" max="14082" width="45.5703125" customWidth="1"/>
    <col min="14083" max="14083" width="12.42578125" customWidth="1"/>
    <col min="14084" max="14084" width="11.7109375" customWidth="1"/>
    <col min="14085" max="14085" width="17" customWidth="1"/>
    <col min="14086" max="14086" width="14.28515625" customWidth="1"/>
    <col min="14087" max="14087" width="15.7109375" customWidth="1"/>
    <col min="14088" max="14088" width="31" customWidth="1"/>
    <col min="14089" max="14089" width="15.140625" customWidth="1"/>
    <col min="14090" max="14090" width="13.140625" customWidth="1"/>
    <col min="14091" max="14091" width="19.28515625" customWidth="1"/>
    <col min="14336" max="14336" width="12.28515625" customWidth="1"/>
    <col min="14337" max="14337" width="6.7109375" customWidth="1"/>
    <col min="14338" max="14338" width="45.5703125" customWidth="1"/>
    <col min="14339" max="14339" width="12.42578125" customWidth="1"/>
    <col min="14340" max="14340" width="11.7109375" customWidth="1"/>
    <col min="14341" max="14341" width="17" customWidth="1"/>
    <col min="14342" max="14342" width="14.28515625" customWidth="1"/>
    <col min="14343" max="14343" width="15.7109375" customWidth="1"/>
    <col min="14344" max="14344" width="31" customWidth="1"/>
    <col min="14345" max="14345" width="15.140625" customWidth="1"/>
    <col min="14346" max="14346" width="13.140625" customWidth="1"/>
    <col min="14347" max="14347" width="19.28515625" customWidth="1"/>
    <col min="14592" max="14592" width="12.28515625" customWidth="1"/>
    <col min="14593" max="14593" width="6.7109375" customWidth="1"/>
    <col min="14594" max="14594" width="45.5703125" customWidth="1"/>
    <col min="14595" max="14595" width="12.42578125" customWidth="1"/>
    <col min="14596" max="14596" width="11.7109375" customWidth="1"/>
    <col min="14597" max="14597" width="17" customWidth="1"/>
    <col min="14598" max="14598" width="14.28515625" customWidth="1"/>
    <col min="14599" max="14599" width="15.7109375" customWidth="1"/>
    <col min="14600" max="14600" width="31" customWidth="1"/>
    <col min="14601" max="14601" width="15.140625" customWidth="1"/>
    <col min="14602" max="14602" width="13.140625" customWidth="1"/>
    <col min="14603" max="14603" width="19.28515625" customWidth="1"/>
    <col min="14848" max="14848" width="12.28515625" customWidth="1"/>
    <col min="14849" max="14849" width="6.7109375" customWidth="1"/>
    <col min="14850" max="14850" width="45.5703125" customWidth="1"/>
    <col min="14851" max="14851" width="12.42578125" customWidth="1"/>
    <col min="14852" max="14852" width="11.7109375" customWidth="1"/>
    <col min="14853" max="14853" width="17" customWidth="1"/>
    <col min="14854" max="14854" width="14.28515625" customWidth="1"/>
    <col min="14855" max="14855" width="15.7109375" customWidth="1"/>
    <col min="14856" max="14856" width="31" customWidth="1"/>
    <col min="14857" max="14857" width="15.140625" customWidth="1"/>
    <col min="14858" max="14858" width="13.140625" customWidth="1"/>
    <col min="14859" max="14859" width="19.28515625" customWidth="1"/>
    <col min="15104" max="15104" width="12.28515625" customWidth="1"/>
    <col min="15105" max="15105" width="6.7109375" customWidth="1"/>
    <col min="15106" max="15106" width="45.5703125" customWidth="1"/>
    <col min="15107" max="15107" width="12.42578125" customWidth="1"/>
    <col min="15108" max="15108" width="11.7109375" customWidth="1"/>
    <col min="15109" max="15109" width="17" customWidth="1"/>
    <col min="15110" max="15110" width="14.28515625" customWidth="1"/>
    <col min="15111" max="15111" width="15.7109375" customWidth="1"/>
    <col min="15112" max="15112" width="31" customWidth="1"/>
    <col min="15113" max="15113" width="15.140625" customWidth="1"/>
    <col min="15114" max="15114" width="13.140625" customWidth="1"/>
    <col min="15115" max="15115" width="19.28515625" customWidth="1"/>
    <col min="15360" max="15360" width="12.28515625" customWidth="1"/>
    <col min="15361" max="15361" width="6.7109375" customWidth="1"/>
    <col min="15362" max="15362" width="45.5703125" customWidth="1"/>
    <col min="15363" max="15363" width="12.42578125" customWidth="1"/>
    <col min="15364" max="15364" width="11.7109375" customWidth="1"/>
    <col min="15365" max="15365" width="17" customWidth="1"/>
    <col min="15366" max="15366" width="14.28515625" customWidth="1"/>
    <col min="15367" max="15367" width="15.7109375" customWidth="1"/>
    <col min="15368" max="15368" width="31" customWidth="1"/>
    <col min="15369" max="15369" width="15.140625" customWidth="1"/>
    <col min="15370" max="15370" width="13.140625" customWidth="1"/>
    <col min="15371" max="15371" width="19.28515625" customWidth="1"/>
    <col min="15616" max="15616" width="12.28515625" customWidth="1"/>
    <col min="15617" max="15617" width="6.7109375" customWidth="1"/>
    <col min="15618" max="15618" width="45.5703125" customWidth="1"/>
    <col min="15619" max="15619" width="12.42578125" customWidth="1"/>
    <col min="15620" max="15620" width="11.7109375" customWidth="1"/>
    <col min="15621" max="15621" width="17" customWidth="1"/>
    <col min="15622" max="15622" width="14.28515625" customWidth="1"/>
    <col min="15623" max="15623" width="15.7109375" customWidth="1"/>
    <col min="15624" max="15624" width="31" customWidth="1"/>
    <col min="15625" max="15625" width="15.140625" customWidth="1"/>
    <col min="15626" max="15626" width="13.140625" customWidth="1"/>
    <col min="15627" max="15627" width="19.28515625" customWidth="1"/>
    <col min="15872" max="15872" width="12.28515625" customWidth="1"/>
    <col min="15873" max="15873" width="6.7109375" customWidth="1"/>
    <col min="15874" max="15874" width="45.5703125" customWidth="1"/>
    <col min="15875" max="15875" width="12.42578125" customWidth="1"/>
    <col min="15876" max="15876" width="11.7109375" customWidth="1"/>
    <col min="15877" max="15877" width="17" customWidth="1"/>
    <col min="15878" max="15878" width="14.28515625" customWidth="1"/>
    <col min="15879" max="15879" width="15.7109375" customWidth="1"/>
    <col min="15880" max="15880" width="31" customWidth="1"/>
    <col min="15881" max="15881" width="15.140625" customWidth="1"/>
    <col min="15882" max="15882" width="13.140625" customWidth="1"/>
    <col min="15883" max="15883" width="19.28515625" customWidth="1"/>
    <col min="16128" max="16128" width="12.28515625" customWidth="1"/>
    <col min="16129" max="16129" width="6.7109375" customWidth="1"/>
    <col min="16130" max="16130" width="45.5703125" customWidth="1"/>
    <col min="16131" max="16131" width="12.42578125" customWidth="1"/>
    <col min="16132" max="16132" width="11.7109375" customWidth="1"/>
    <col min="16133" max="16133" width="17" customWidth="1"/>
    <col min="16134" max="16134" width="14.28515625" customWidth="1"/>
    <col min="16135" max="16135" width="15.7109375" customWidth="1"/>
    <col min="16136" max="16136" width="31" customWidth="1"/>
    <col min="16137" max="16137" width="15.140625" customWidth="1"/>
    <col min="16138" max="16138" width="13.140625" customWidth="1"/>
    <col min="16139" max="16139" width="19.28515625" customWidth="1"/>
  </cols>
  <sheetData>
    <row r="1" spans="1:12" ht="21.75" customHeight="1">
      <c r="A1" s="1"/>
      <c r="B1" s="1"/>
      <c r="C1" s="2"/>
      <c r="D1" s="3"/>
      <c r="E1" s="4"/>
      <c r="F1" s="4"/>
      <c r="G1" s="4"/>
      <c r="H1" s="4"/>
      <c r="I1" s="4"/>
      <c r="J1" s="5" t="s">
        <v>0</v>
      </c>
      <c r="K1" s="4"/>
      <c r="L1" s="4"/>
    </row>
    <row r="2" spans="1:12" s="1" customFormat="1" ht="25.5" customHeight="1" thickBot="1">
      <c r="A2" s="185" t="s">
        <v>1</v>
      </c>
      <c r="B2" s="185"/>
      <c r="C2" s="185"/>
      <c r="D2" s="185"/>
      <c r="E2" s="185"/>
      <c r="F2" s="185"/>
      <c r="G2" s="185"/>
      <c r="H2" s="185"/>
      <c r="I2" s="6"/>
      <c r="J2" s="5" t="s">
        <v>2</v>
      </c>
      <c r="K2" s="7"/>
      <c r="L2" s="7"/>
    </row>
    <row r="3" spans="1:12" s="11" customFormat="1" ht="16.5">
      <c r="A3" s="8" t="s">
        <v>3</v>
      </c>
      <c r="B3" s="8">
        <v>1</v>
      </c>
      <c r="C3" s="9"/>
      <c r="D3" s="186"/>
      <c r="E3" s="186"/>
      <c r="F3" s="186"/>
      <c r="G3" s="186"/>
      <c r="H3" s="186"/>
      <c r="I3" s="186"/>
      <c r="J3" s="10"/>
    </row>
    <row r="4" spans="1:12" s="11" customFormat="1" ht="16.5">
      <c r="A4" s="12" t="s">
        <v>4</v>
      </c>
      <c r="B4" s="12">
        <v>1</v>
      </c>
      <c r="C4" s="9"/>
      <c r="D4" s="13"/>
      <c r="E4" s="13"/>
      <c r="F4" s="13"/>
      <c r="G4" s="13"/>
      <c r="H4" s="13"/>
      <c r="I4" s="13"/>
      <c r="J4" s="10"/>
      <c r="K4" s="13"/>
      <c r="L4" s="13"/>
    </row>
    <row r="5" spans="1:12" s="1" customFormat="1" ht="14.25">
      <c r="A5" s="12" t="s">
        <v>5</v>
      </c>
      <c r="B5" s="12">
        <v>1</v>
      </c>
      <c r="C5" s="14"/>
      <c r="D5" s="15"/>
      <c r="E5" s="6"/>
      <c r="F5" s="6"/>
      <c r="G5" s="6"/>
      <c r="H5" s="6"/>
      <c r="I5" s="6"/>
      <c r="J5" s="6"/>
      <c r="K5" s="6"/>
      <c r="L5" s="6"/>
    </row>
    <row r="6" spans="1:12" s="2" customFormat="1" ht="13.5">
      <c r="A6" s="187"/>
      <c r="B6" s="187"/>
      <c r="C6" s="16"/>
      <c r="D6" s="17"/>
      <c r="E6" s="18"/>
      <c r="F6" s="18"/>
      <c r="H6" s="19"/>
      <c r="I6" s="20"/>
      <c r="L6" s="21" t="s">
        <v>6</v>
      </c>
    </row>
    <row r="7" spans="1:12" s="2" customFormat="1" ht="13.5" customHeight="1">
      <c r="A7" s="188" t="s">
        <v>7</v>
      </c>
      <c r="B7" s="188"/>
      <c r="C7" s="189"/>
      <c r="D7" s="190"/>
      <c r="E7" s="22" t="s">
        <v>8</v>
      </c>
      <c r="F7" s="23" t="s">
        <v>9</v>
      </c>
      <c r="G7" s="24" t="s">
        <v>10</v>
      </c>
      <c r="H7" s="24"/>
      <c r="I7" s="24"/>
      <c r="J7" s="25"/>
      <c r="K7" s="26" t="s">
        <v>11</v>
      </c>
      <c r="L7" s="26" t="s">
        <v>12</v>
      </c>
    </row>
    <row r="8" spans="1:12" s="2" customFormat="1" ht="81">
      <c r="A8" s="27" t="s">
        <v>13</v>
      </c>
      <c r="B8" s="27" t="s">
        <v>14</v>
      </c>
      <c r="C8" s="28" t="s">
        <v>15</v>
      </c>
      <c r="D8" s="28" t="s">
        <v>16</v>
      </c>
      <c r="E8" s="25" t="s">
        <v>17</v>
      </c>
      <c r="F8" s="23" t="s">
        <v>18</v>
      </c>
      <c r="G8" s="25" t="s">
        <v>19</v>
      </c>
      <c r="H8" s="25" t="s">
        <v>20</v>
      </c>
      <c r="I8" s="29" t="s">
        <v>21</v>
      </c>
      <c r="J8" s="25" t="s">
        <v>22</v>
      </c>
      <c r="K8" s="25" t="s">
        <v>19</v>
      </c>
      <c r="L8" s="25" t="s">
        <v>19</v>
      </c>
    </row>
    <row r="9" spans="1:12" s="31" customFormat="1" ht="13.5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</row>
    <row r="10" spans="1:12" s="35" customFormat="1" ht="14.25" customHeight="1">
      <c r="A10" s="165" t="s">
        <v>130</v>
      </c>
      <c r="B10" s="166">
        <v>11004</v>
      </c>
      <c r="C10" s="32"/>
      <c r="D10" s="33" t="s">
        <v>23</v>
      </c>
      <c r="E10" s="34">
        <v>66</v>
      </c>
      <c r="F10" s="34">
        <v>66</v>
      </c>
      <c r="G10" s="34">
        <v>66</v>
      </c>
      <c r="H10" s="34">
        <f>+G10-F10</f>
        <v>0</v>
      </c>
      <c r="I10" s="34">
        <f>G10-E10</f>
        <v>0</v>
      </c>
      <c r="J10" s="34"/>
      <c r="K10" s="34"/>
      <c r="L10" s="34"/>
    </row>
    <row r="11" spans="1:12" s="35" customFormat="1" ht="13.5" customHeight="1">
      <c r="A11" s="163"/>
      <c r="B11" s="164"/>
      <c r="C11" s="36"/>
      <c r="D11" s="37"/>
      <c r="E11" s="38"/>
      <c r="F11" s="38"/>
      <c r="G11" s="38"/>
      <c r="H11" s="38"/>
      <c r="I11" s="38"/>
      <c r="J11" s="38"/>
      <c r="K11" s="38"/>
      <c r="L11" s="38"/>
    </row>
    <row r="12" spans="1:12" s="35" customFormat="1" ht="14.25" customHeight="1">
      <c r="A12" s="163"/>
      <c r="B12" s="164"/>
      <c r="C12" s="36"/>
      <c r="D12" s="39" t="s">
        <v>24</v>
      </c>
      <c r="E12" s="38">
        <v>3</v>
      </c>
      <c r="F12" s="38">
        <v>4</v>
      </c>
      <c r="G12" s="38">
        <v>3</v>
      </c>
      <c r="H12" s="38">
        <f>+G12-F12</f>
        <v>-1</v>
      </c>
      <c r="I12" s="38">
        <f>G12-E12</f>
        <v>0</v>
      </c>
      <c r="J12" s="38"/>
      <c r="K12" s="38">
        <v>3</v>
      </c>
      <c r="L12" s="38">
        <v>3</v>
      </c>
    </row>
    <row r="13" spans="1:12" s="41" customFormat="1" ht="14.25" customHeight="1">
      <c r="A13" s="163"/>
      <c r="B13" s="191"/>
      <c r="C13" s="32"/>
      <c r="D13" s="40"/>
      <c r="E13" s="34"/>
      <c r="F13" s="34"/>
      <c r="G13" s="34"/>
      <c r="H13" s="34"/>
      <c r="I13" s="34"/>
      <c r="J13" s="34"/>
      <c r="K13" s="34"/>
      <c r="L13" s="34"/>
    </row>
    <row r="14" spans="1:12" s="31" customFormat="1" ht="14.25" customHeight="1">
      <c r="A14" s="163"/>
      <c r="B14" s="191"/>
      <c r="C14" s="42"/>
      <c r="D14" s="43" t="s">
        <v>25</v>
      </c>
      <c r="E14" s="44">
        <f>+E16+E93</f>
        <v>446528.92700000003</v>
      </c>
      <c r="F14" s="44">
        <f>+F16+F93</f>
        <v>379812.29999999993</v>
      </c>
      <c r="G14" s="44">
        <f>+G16+G93</f>
        <v>364013.50243330671</v>
      </c>
      <c r="H14" s="44">
        <f>+G14-F14</f>
        <v>-15798.797566693218</v>
      </c>
      <c r="I14" s="44">
        <f>G14-E14</f>
        <v>-82515.424566693313</v>
      </c>
      <c r="J14" s="44"/>
      <c r="K14" s="44">
        <f>+K16+K93</f>
        <v>341797.58000000007</v>
      </c>
      <c r="L14" s="44">
        <f>+L16+L93</f>
        <v>344827.18000000005</v>
      </c>
    </row>
    <row r="15" spans="1:12" s="31" customFormat="1" ht="14.25" customHeight="1">
      <c r="A15" s="163"/>
      <c r="B15" s="191"/>
      <c r="C15" s="45"/>
      <c r="D15" s="46" t="s">
        <v>26</v>
      </c>
      <c r="E15" s="38"/>
      <c r="F15" s="38"/>
      <c r="G15" s="38"/>
      <c r="H15" s="38"/>
      <c r="I15" s="38"/>
      <c r="J15" s="38"/>
      <c r="K15" s="38"/>
      <c r="L15" s="38"/>
    </row>
    <row r="16" spans="1:12" s="31" customFormat="1" ht="14.25" customHeight="1">
      <c r="A16" s="163"/>
      <c r="B16" s="191"/>
      <c r="C16" s="47"/>
      <c r="D16" s="48" t="s">
        <v>27</v>
      </c>
      <c r="E16" s="44">
        <f>E18+SUM(E24:E92)-E25-E30-E38-E55-E59-E83-E49</f>
        <v>376833.261</v>
      </c>
      <c r="F16" s="44">
        <f>F18+SUM(F24:F92)-F25-F30-F38-F55-F59-F83-F49+0.8</f>
        <v>353370.29999999993</v>
      </c>
      <c r="G16" s="44">
        <f>G18+SUM(G24:G92)-G25-G30-G38-G55-G59-G83-G49</f>
        <v>343883.3024333067</v>
      </c>
      <c r="H16" s="44">
        <f>+G16-F16</f>
        <v>-9486.9975666932296</v>
      </c>
      <c r="I16" s="44">
        <f>G16-E16</f>
        <v>-32949.958566693298</v>
      </c>
      <c r="J16" s="44"/>
      <c r="K16" s="44">
        <f>K18+SUM(K24:K92)-K25-K30-K38-K55-K59-K83-K49</f>
        <v>341797.58000000007</v>
      </c>
      <c r="L16" s="44">
        <f>L18+SUM(L24:L92)-L25-L30-L38-L55-L59-L83-L49</f>
        <v>344827.18000000005</v>
      </c>
    </row>
    <row r="17" spans="1:12" s="31" customFormat="1" ht="13.5" customHeight="1">
      <c r="A17" s="163"/>
      <c r="B17" s="191"/>
      <c r="C17" s="32"/>
      <c r="D17" s="37" t="s">
        <v>28</v>
      </c>
      <c r="E17" s="34"/>
      <c r="F17" s="34"/>
      <c r="G17" s="34"/>
      <c r="H17" s="34"/>
      <c r="I17" s="34"/>
      <c r="J17" s="34"/>
      <c r="K17" s="38"/>
      <c r="L17" s="38"/>
    </row>
    <row r="18" spans="1:12" s="31" customFormat="1" ht="14.25" customHeight="1">
      <c r="A18" s="163"/>
      <c r="B18" s="191"/>
      <c r="C18" s="49"/>
      <c r="D18" s="50" t="s">
        <v>29</v>
      </c>
      <c r="E18" s="51">
        <f>SUM(E20:E23)</f>
        <v>329088.40000000002</v>
      </c>
      <c r="F18" s="51">
        <f>SUM(F20:F23)</f>
        <v>312898.59999999998</v>
      </c>
      <c r="G18" s="51">
        <f>SUM(G20:G23)</f>
        <v>301003.00506666669</v>
      </c>
      <c r="H18" s="51">
        <f>+G18-F18</f>
        <v>-11895.594933333283</v>
      </c>
      <c r="I18" s="51">
        <f>G18-E18</f>
        <v>-28085.394933333329</v>
      </c>
      <c r="J18" s="51"/>
      <c r="K18" s="51">
        <f>SUM(K20:K23)</f>
        <v>305760.80000000005</v>
      </c>
      <c r="L18" s="51">
        <f>SUM(L20:L23)</f>
        <v>308790.40000000002</v>
      </c>
    </row>
    <row r="19" spans="1:12" s="31" customFormat="1" ht="13.5">
      <c r="A19" s="52"/>
      <c r="B19" s="53"/>
      <c r="C19" s="32"/>
      <c r="D19" s="37" t="s">
        <v>28</v>
      </c>
      <c r="E19" s="34"/>
      <c r="F19" s="34"/>
      <c r="G19" s="34"/>
      <c r="H19" s="34"/>
      <c r="I19" s="34"/>
      <c r="J19" s="34"/>
      <c r="K19" s="38"/>
      <c r="L19" s="38"/>
    </row>
    <row r="20" spans="1:12" s="31" customFormat="1" ht="28.5">
      <c r="A20" s="52"/>
      <c r="B20" s="53"/>
      <c r="C20" s="54" t="s">
        <v>30</v>
      </c>
      <c r="D20" s="55" t="s">
        <v>31</v>
      </c>
      <c r="E20" s="34">
        <v>274152.2</v>
      </c>
      <c r="F20" s="34">
        <v>258029.3</v>
      </c>
      <c r="G20" s="34">
        <f>+'[1]31աշխատավարձի ֆոնդ'!J21</f>
        <v>260700.60506666667</v>
      </c>
      <c r="H20" s="34">
        <f>+G20-F20</f>
        <v>2671.3050666666823</v>
      </c>
      <c r="I20" s="34">
        <f>G20-E20</f>
        <v>-13451.594933333341</v>
      </c>
      <c r="J20" s="34"/>
      <c r="K20" s="34">
        <v>264816.90000000002</v>
      </c>
      <c r="L20" s="34">
        <v>267443.20000000001</v>
      </c>
    </row>
    <row r="21" spans="1:12" s="59" customFormat="1" ht="28.5">
      <c r="A21" s="52"/>
      <c r="B21" s="53"/>
      <c r="C21" s="54" t="s">
        <v>32</v>
      </c>
      <c r="D21" s="56" t="s">
        <v>33</v>
      </c>
      <c r="E21" s="34">
        <v>36177.9</v>
      </c>
      <c r="F21" s="34">
        <v>35998.6</v>
      </c>
      <c r="G21" s="57">
        <v>21431.7</v>
      </c>
      <c r="H21" s="34">
        <f>+G21-F21</f>
        <v>-14566.899999999998</v>
      </c>
      <c r="I21" s="34">
        <f>G21-E21</f>
        <v>-14746.2</v>
      </c>
      <c r="J21" s="34"/>
      <c r="K21" s="58">
        <v>22073.200000000001</v>
      </c>
      <c r="L21" s="58">
        <v>22476.5</v>
      </c>
    </row>
    <row r="22" spans="1:12" s="59" customFormat="1" ht="28.5">
      <c r="A22" s="52"/>
      <c r="B22" s="53"/>
      <c r="C22" s="54" t="s">
        <v>34</v>
      </c>
      <c r="D22" s="56" t="s">
        <v>35</v>
      </c>
      <c r="E22" s="34">
        <v>18758.3</v>
      </c>
      <c r="F22" s="34">
        <v>18870.7</v>
      </c>
      <c r="G22" s="34">
        <v>18870.7</v>
      </c>
      <c r="H22" s="34">
        <f>+G22-F22</f>
        <v>0</v>
      </c>
      <c r="I22" s="34">
        <f>G22-E22</f>
        <v>112.40000000000146</v>
      </c>
      <c r="J22" s="34"/>
      <c r="K22" s="34">
        <v>18870.7</v>
      </c>
      <c r="L22" s="34">
        <v>18870.7</v>
      </c>
    </row>
    <row r="23" spans="1:12" s="59" customFormat="1" ht="27" hidden="1" customHeight="1">
      <c r="A23" s="52"/>
      <c r="B23" s="53"/>
      <c r="C23" s="54" t="s">
        <v>36</v>
      </c>
      <c r="D23" s="56" t="s">
        <v>37</v>
      </c>
      <c r="E23" s="34"/>
      <c r="F23" s="34"/>
      <c r="G23" s="34"/>
      <c r="H23" s="34">
        <f>+G23-F23</f>
        <v>0</v>
      </c>
      <c r="I23" s="34">
        <f>G23-E23</f>
        <v>0</v>
      </c>
      <c r="J23" s="34"/>
      <c r="K23" s="34"/>
      <c r="L23" s="34"/>
    </row>
    <row r="24" spans="1:12" s="59" customFormat="1" ht="27" hidden="1" customHeight="1">
      <c r="A24" s="52"/>
      <c r="B24" s="53"/>
      <c r="C24" s="54" t="s">
        <v>38</v>
      </c>
      <c r="D24" s="56" t="s">
        <v>39</v>
      </c>
      <c r="E24" s="34"/>
      <c r="F24" s="34"/>
      <c r="G24" s="34"/>
      <c r="H24" s="34"/>
      <c r="I24" s="34"/>
      <c r="J24" s="34"/>
      <c r="K24" s="34"/>
      <c r="L24" s="34"/>
    </row>
    <row r="25" spans="1:12" s="59" customFormat="1" ht="14.25">
      <c r="A25" s="52"/>
      <c r="B25" s="53"/>
      <c r="C25" s="60">
        <v>4212</v>
      </c>
      <c r="D25" s="50" t="s">
        <v>40</v>
      </c>
      <c r="E25" s="51">
        <f>E27+E28+E29</f>
        <v>3167.1480000000001</v>
      </c>
      <c r="F25" s="51">
        <f>F27+F28+F29</f>
        <v>5058.7</v>
      </c>
      <c r="G25" s="51">
        <f>G27+G28+G29</f>
        <v>6958.11736664</v>
      </c>
      <c r="H25" s="51">
        <f>+G25-F25</f>
        <v>1899.4173666400002</v>
      </c>
      <c r="I25" s="51">
        <f>G25-E25</f>
        <v>3790.9693666399999</v>
      </c>
      <c r="J25" s="51"/>
      <c r="K25" s="51">
        <f>K27+K28+K29</f>
        <v>6958.1</v>
      </c>
      <c r="L25" s="51">
        <f>L27+L28+L29</f>
        <v>6958.1</v>
      </c>
    </row>
    <row r="26" spans="1:12" s="59" customFormat="1" ht="13.5">
      <c r="A26" s="52"/>
      <c r="B26" s="53"/>
      <c r="C26" s="54"/>
      <c r="D26" s="37" t="s">
        <v>28</v>
      </c>
      <c r="E26" s="61"/>
      <c r="F26" s="61"/>
      <c r="G26" s="61"/>
      <c r="H26" s="61"/>
      <c r="I26" s="61"/>
      <c r="J26" s="61"/>
      <c r="K26" s="61"/>
      <c r="L26" s="61"/>
    </row>
    <row r="27" spans="1:12" s="59" customFormat="1" ht="141.75" customHeight="1">
      <c r="A27" s="52"/>
      <c r="B27" s="53"/>
      <c r="C27" s="54"/>
      <c r="D27" s="37" t="s">
        <v>40</v>
      </c>
      <c r="E27" s="61">
        <v>1638.3240000000001</v>
      </c>
      <c r="F27" s="61">
        <v>2909.2</v>
      </c>
      <c r="G27" s="51">
        <f>+'[1]3-Ծախսերի բացվածք'!L13</f>
        <v>4808.6000000000004</v>
      </c>
      <c r="H27" s="61">
        <f>+G27-F27</f>
        <v>1899.4000000000005</v>
      </c>
      <c r="I27" s="61">
        <f>G27-E27</f>
        <v>3170.2760000000003</v>
      </c>
      <c r="J27" s="61" t="s">
        <v>41</v>
      </c>
      <c r="K27" s="61">
        <v>4808.6000000000004</v>
      </c>
      <c r="L27" s="61">
        <v>4808.6000000000004</v>
      </c>
    </row>
    <row r="28" spans="1:12" s="59" customFormat="1" ht="13.5">
      <c r="A28" s="52"/>
      <c r="B28" s="53"/>
      <c r="C28" s="54"/>
      <c r="D28" s="37" t="s">
        <v>42</v>
      </c>
      <c r="E28" s="61"/>
      <c r="F28" s="61"/>
      <c r="G28" s="61"/>
      <c r="H28" s="61">
        <f>+G28-F28</f>
        <v>0</v>
      </c>
      <c r="I28" s="61">
        <f>G28-E28</f>
        <v>0</v>
      </c>
      <c r="J28" s="61"/>
      <c r="K28" s="61"/>
      <c r="L28" s="61"/>
    </row>
    <row r="29" spans="1:12" s="59" customFormat="1" ht="13.5">
      <c r="A29" s="52"/>
      <c r="B29" s="53"/>
      <c r="C29" s="54"/>
      <c r="D29" s="37" t="s">
        <v>43</v>
      </c>
      <c r="E29" s="61">
        <v>1528.8240000000001</v>
      </c>
      <c r="F29" s="61">
        <v>2149.5</v>
      </c>
      <c r="G29" s="61">
        <f>+'[1]3-Ծախսերի բացվածք'!L14</f>
        <v>2149.5173666399996</v>
      </c>
      <c r="H29" s="61">
        <f>+G29-F29</f>
        <v>1.7366639999636391E-2</v>
      </c>
      <c r="I29" s="61">
        <f>G29-E29</f>
        <v>620.69336663999957</v>
      </c>
      <c r="J29" s="61"/>
      <c r="K29" s="61">
        <v>2149.5</v>
      </c>
      <c r="L29" s="61">
        <v>2149.5</v>
      </c>
    </row>
    <row r="30" spans="1:12" s="59" customFormat="1" ht="14.25">
      <c r="A30" s="52"/>
      <c r="B30" s="53"/>
      <c r="C30" s="60">
        <v>4213</v>
      </c>
      <c r="D30" s="50" t="s">
        <v>44</v>
      </c>
      <c r="E30" s="51">
        <f>E32+E33</f>
        <v>55.933</v>
      </c>
      <c r="F30" s="51">
        <f>F32+F33</f>
        <v>174.3</v>
      </c>
      <c r="G30" s="51">
        <f>G32+G33</f>
        <v>174.3</v>
      </c>
      <c r="H30" s="51">
        <f>+G30-F30</f>
        <v>0</v>
      </c>
      <c r="I30" s="51">
        <f>G30-E30</f>
        <v>118.36700000000002</v>
      </c>
      <c r="J30" s="51"/>
      <c r="K30" s="51">
        <f>K32+K33</f>
        <v>174.3</v>
      </c>
      <c r="L30" s="51">
        <f>L32+L33</f>
        <v>174.3</v>
      </c>
    </row>
    <row r="31" spans="1:12" s="59" customFormat="1" ht="13.5">
      <c r="A31" s="52"/>
      <c r="B31" s="53"/>
      <c r="C31" s="54"/>
      <c r="D31" s="37" t="s">
        <v>28</v>
      </c>
      <c r="E31" s="61"/>
      <c r="F31" s="61"/>
      <c r="G31" s="61"/>
      <c r="H31" s="61"/>
      <c r="I31" s="61"/>
      <c r="J31" s="61"/>
      <c r="K31" s="61"/>
      <c r="L31" s="61"/>
    </row>
    <row r="32" spans="1:12" s="59" customFormat="1" ht="27">
      <c r="A32" s="52"/>
      <c r="B32" s="53"/>
      <c r="C32" s="54"/>
      <c r="D32" s="62" t="s">
        <v>45</v>
      </c>
      <c r="E32" s="61">
        <v>55.933</v>
      </c>
      <c r="F32" s="61">
        <v>174.3</v>
      </c>
      <c r="G32" s="61">
        <v>174.3</v>
      </c>
      <c r="H32" s="61">
        <f t="shared" ref="H32:H38" si="0">+G32-F32</f>
        <v>0</v>
      </c>
      <c r="I32" s="61">
        <f t="shared" ref="I32:I38" si="1">G32-E32</f>
        <v>118.36700000000002</v>
      </c>
      <c r="J32" s="63"/>
      <c r="K32" s="61">
        <v>174.3</v>
      </c>
      <c r="L32" s="61">
        <v>174.3</v>
      </c>
    </row>
    <row r="33" spans="1:12" s="59" customFormat="1" ht="27">
      <c r="A33" s="52"/>
      <c r="B33" s="53"/>
      <c r="C33" s="54"/>
      <c r="D33" s="62" t="s">
        <v>46</v>
      </c>
      <c r="E33" s="61"/>
      <c r="F33" s="61"/>
      <c r="G33" s="61"/>
      <c r="H33" s="61">
        <f t="shared" si="0"/>
        <v>0</v>
      </c>
      <c r="I33" s="61">
        <f t="shared" si="1"/>
        <v>0</v>
      </c>
      <c r="J33" s="61"/>
      <c r="K33" s="61"/>
      <c r="L33" s="61"/>
    </row>
    <row r="34" spans="1:12" s="59" customFormat="1" ht="14.25">
      <c r="A34" s="52"/>
      <c r="B34" s="53"/>
      <c r="C34" s="54">
        <v>4214</v>
      </c>
      <c r="D34" s="64" t="s">
        <v>47</v>
      </c>
      <c r="E34" s="61">
        <v>1866.4280000000001</v>
      </c>
      <c r="F34" s="61">
        <v>2983.4</v>
      </c>
      <c r="G34" s="65">
        <v>2983.4</v>
      </c>
      <c r="H34" s="61">
        <f t="shared" si="0"/>
        <v>0</v>
      </c>
      <c r="I34" s="61">
        <f t="shared" si="1"/>
        <v>1116.972</v>
      </c>
      <c r="J34" s="61"/>
      <c r="K34" s="61">
        <f>+'[1]5-ԿԱՊ'!H10</f>
        <v>4509.6400000000003</v>
      </c>
      <c r="L34" s="61">
        <f>+'[1]5-ԿԱՊ'!H10</f>
        <v>4509.6400000000003</v>
      </c>
    </row>
    <row r="35" spans="1:12" s="31" customFormat="1" ht="23.25" customHeight="1">
      <c r="A35" s="52"/>
      <c r="B35" s="53"/>
      <c r="C35" s="54">
        <v>4215</v>
      </c>
      <c r="D35" s="64" t="s">
        <v>48</v>
      </c>
      <c r="E35" s="61">
        <v>138</v>
      </c>
      <c r="F35" s="58">
        <v>84</v>
      </c>
      <c r="G35" s="61">
        <v>120</v>
      </c>
      <c r="H35" s="61">
        <f t="shared" si="0"/>
        <v>36</v>
      </c>
      <c r="I35" s="61">
        <f t="shared" si="1"/>
        <v>-18</v>
      </c>
      <c r="J35" s="61"/>
      <c r="K35" s="61">
        <v>120</v>
      </c>
      <c r="L35" s="61">
        <v>120</v>
      </c>
    </row>
    <row r="36" spans="1:12" s="35" customFormat="1" ht="14.25">
      <c r="A36" s="52"/>
      <c r="B36" s="53"/>
      <c r="C36" s="54">
        <v>4216</v>
      </c>
      <c r="D36" s="64" t="s">
        <v>49</v>
      </c>
      <c r="E36" s="61"/>
      <c r="F36" s="61"/>
      <c r="G36" s="61"/>
      <c r="H36" s="61">
        <f t="shared" si="0"/>
        <v>0</v>
      </c>
      <c r="I36" s="61">
        <f t="shared" si="1"/>
        <v>0</v>
      </c>
      <c r="J36" s="61"/>
      <c r="K36" s="61"/>
      <c r="L36" s="61"/>
    </row>
    <row r="37" spans="1:12" s="35" customFormat="1" ht="14.25">
      <c r="A37" s="52"/>
      <c r="B37" s="53"/>
      <c r="C37" s="54">
        <v>4217</v>
      </c>
      <c r="D37" s="64" t="s">
        <v>50</v>
      </c>
      <c r="E37" s="61"/>
      <c r="F37" s="61"/>
      <c r="G37" s="61"/>
      <c r="H37" s="61">
        <f t="shared" si="0"/>
        <v>0</v>
      </c>
      <c r="I37" s="61">
        <f t="shared" si="1"/>
        <v>0</v>
      </c>
      <c r="J37" s="61"/>
      <c r="K37" s="61"/>
      <c r="L37" s="61"/>
    </row>
    <row r="38" spans="1:12" s="35" customFormat="1" ht="14.25">
      <c r="A38" s="52"/>
      <c r="B38" s="53"/>
      <c r="C38" s="60"/>
      <c r="D38" s="50" t="s">
        <v>51</v>
      </c>
      <c r="E38" s="51">
        <f>E40+E41</f>
        <v>10331.5</v>
      </c>
      <c r="F38" s="51">
        <f>F40+F41</f>
        <v>14591.1</v>
      </c>
      <c r="G38" s="51">
        <f>G40+G41</f>
        <v>14592.08</v>
      </c>
      <c r="H38" s="51">
        <f t="shared" si="0"/>
        <v>0.97999999999956344</v>
      </c>
      <c r="I38" s="51">
        <f t="shared" si="1"/>
        <v>4260.58</v>
      </c>
      <c r="J38" s="51"/>
      <c r="K38" s="51">
        <f>K40+K41</f>
        <v>14592.1</v>
      </c>
      <c r="L38" s="51">
        <f>L40+L41</f>
        <v>14592.1</v>
      </c>
    </row>
    <row r="39" spans="1:12" s="35" customFormat="1" ht="13.5">
      <c r="A39" s="52"/>
      <c r="B39" s="53"/>
      <c r="C39" s="54"/>
      <c r="D39" s="37" t="s">
        <v>28</v>
      </c>
      <c r="E39" s="38"/>
      <c r="F39" s="38"/>
      <c r="G39" s="38"/>
      <c r="H39" s="38"/>
      <c r="I39" s="38"/>
      <c r="J39" s="38"/>
      <c r="K39" s="38"/>
      <c r="L39" s="38"/>
    </row>
    <row r="40" spans="1:12" s="35" customFormat="1" ht="13.5">
      <c r="A40" s="52"/>
      <c r="B40" s="53"/>
      <c r="C40" s="54" t="s">
        <v>52</v>
      </c>
      <c r="D40" s="37" t="s">
        <v>53</v>
      </c>
      <c r="E40" s="38">
        <v>8604.7000000000007</v>
      </c>
      <c r="F40" s="38">
        <v>10591.1</v>
      </c>
      <c r="G40" s="38">
        <f>+'[1]10-գործուղում'!U12</f>
        <v>10592.08</v>
      </c>
      <c r="H40" s="38">
        <f t="shared" ref="H40:H49" si="2">+G40-F40</f>
        <v>0.97999999999956344</v>
      </c>
      <c r="I40" s="38">
        <f t="shared" ref="I40:I49" si="3">G40-E40</f>
        <v>1987.3799999999992</v>
      </c>
      <c r="J40" s="38"/>
      <c r="K40" s="38">
        <v>10592.1</v>
      </c>
      <c r="L40" s="38">
        <v>10592.1</v>
      </c>
    </row>
    <row r="41" spans="1:12" s="35" customFormat="1" ht="13.5">
      <c r="A41" s="52"/>
      <c r="B41" s="53"/>
      <c r="C41" s="54">
        <v>4222</v>
      </c>
      <c r="D41" s="37" t="s">
        <v>54</v>
      </c>
      <c r="E41" s="38">
        <v>1726.8</v>
      </c>
      <c r="F41" s="38">
        <v>4000</v>
      </c>
      <c r="G41" s="38">
        <v>4000</v>
      </c>
      <c r="H41" s="38">
        <f t="shared" si="2"/>
        <v>0</v>
      </c>
      <c r="I41" s="38">
        <f t="shared" si="3"/>
        <v>2273.1999999999998</v>
      </c>
      <c r="J41" s="38"/>
      <c r="K41" s="38">
        <v>4000</v>
      </c>
      <c r="L41" s="38">
        <v>4000</v>
      </c>
    </row>
    <row r="42" spans="1:12" s="59" customFormat="1" ht="19.5" customHeight="1">
      <c r="A42" s="52"/>
      <c r="B42" s="53"/>
      <c r="C42" s="54">
        <v>4231</v>
      </c>
      <c r="D42" s="39" t="s">
        <v>55</v>
      </c>
      <c r="E42" s="38"/>
      <c r="F42" s="38"/>
      <c r="G42" s="38"/>
      <c r="H42" s="38">
        <f t="shared" si="2"/>
        <v>0</v>
      </c>
      <c r="I42" s="38">
        <f t="shared" si="3"/>
        <v>0</v>
      </c>
      <c r="J42" s="38"/>
      <c r="K42" s="38"/>
      <c r="L42" s="38"/>
    </row>
    <row r="43" spans="1:12" s="59" customFormat="1" ht="16.5">
      <c r="A43" s="52"/>
      <c r="B43" s="53"/>
      <c r="C43" s="54">
        <v>4232</v>
      </c>
      <c r="D43" s="39" t="s">
        <v>56</v>
      </c>
      <c r="E43" s="38"/>
      <c r="F43" s="38"/>
      <c r="G43" s="38"/>
      <c r="H43" s="38">
        <f t="shared" si="2"/>
        <v>0</v>
      </c>
      <c r="I43" s="38">
        <f t="shared" si="3"/>
        <v>0</v>
      </c>
      <c r="J43" s="66"/>
      <c r="K43" s="38"/>
      <c r="L43" s="38"/>
    </row>
    <row r="44" spans="1:12" s="59" customFormat="1" ht="28.5">
      <c r="A44" s="52"/>
      <c r="B44" s="53"/>
      <c r="C44" s="54">
        <v>4233</v>
      </c>
      <c r="D44" s="39" t="s">
        <v>57</v>
      </c>
      <c r="E44" s="38">
        <v>0</v>
      </c>
      <c r="F44" s="38">
        <v>277.2</v>
      </c>
      <c r="G44" s="38">
        <v>277.2</v>
      </c>
      <c r="H44" s="38">
        <f t="shared" si="2"/>
        <v>0</v>
      </c>
      <c r="I44" s="38">
        <f t="shared" si="3"/>
        <v>277.2</v>
      </c>
      <c r="J44" s="66"/>
      <c r="K44" s="38">
        <v>277.2</v>
      </c>
      <c r="L44" s="38">
        <v>277.2</v>
      </c>
    </row>
    <row r="45" spans="1:12" s="59" customFormat="1" ht="18.75" customHeight="1">
      <c r="A45" s="52"/>
      <c r="B45" s="53"/>
      <c r="C45" s="54">
        <v>4234</v>
      </c>
      <c r="D45" s="39" t="s">
        <v>58</v>
      </c>
      <c r="E45" s="61">
        <v>0</v>
      </c>
      <c r="F45" s="61">
        <v>316.7</v>
      </c>
      <c r="G45" s="61">
        <v>316.7</v>
      </c>
      <c r="H45" s="61">
        <f t="shared" si="2"/>
        <v>0</v>
      </c>
      <c r="I45" s="61">
        <f t="shared" si="3"/>
        <v>316.7</v>
      </c>
      <c r="J45" s="61"/>
      <c r="K45" s="61">
        <v>316.7</v>
      </c>
      <c r="L45" s="61">
        <v>316.7</v>
      </c>
    </row>
    <row r="46" spans="1:12" s="31" customFormat="1" ht="18.75" customHeight="1">
      <c r="A46" s="52"/>
      <c r="B46" s="53"/>
      <c r="C46" s="54">
        <v>4235</v>
      </c>
      <c r="D46" s="39" t="s">
        <v>59</v>
      </c>
      <c r="E46" s="61"/>
      <c r="F46" s="61"/>
      <c r="G46" s="61"/>
      <c r="H46" s="61">
        <f t="shared" si="2"/>
        <v>0</v>
      </c>
      <c r="I46" s="61">
        <f t="shared" si="3"/>
        <v>0</v>
      </c>
      <c r="J46" s="61"/>
      <c r="K46" s="61"/>
      <c r="L46" s="61"/>
    </row>
    <row r="47" spans="1:12" s="59" customFormat="1" ht="28.5">
      <c r="A47" s="52"/>
      <c r="B47" s="53"/>
      <c r="C47" s="54">
        <v>4236</v>
      </c>
      <c r="D47" s="39" t="s">
        <v>60</v>
      </c>
      <c r="E47" s="61"/>
      <c r="F47" s="61"/>
      <c r="G47" s="61"/>
      <c r="H47" s="61">
        <f t="shared" si="2"/>
        <v>0</v>
      </c>
      <c r="I47" s="61">
        <f t="shared" si="3"/>
        <v>0</v>
      </c>
      <c r="J47" s="61"/>
      <c r="K47" s="61"/>
      <c r="L47" s="61"/>
    </row>
    <row r="48" spans="1:12" s="31" customFormat="1" ht="18.75" customHeight="1">
      <c r="A48" s="52"/>
      <c r="B48" s="53"/>
      <c r="C48" s="54">
        <v>4237</v>
      </c>
      <c r="D48" s="39" t="s">
        <v>61</v>
      </c>
      <c r="E48" s="61">
        <v>209.99100000000001</v>
      </c>
      <c r="F48" s="61">
        <v>300</v>
      </c>
      <c r="G48" s="61">
        <v>300</v>
      </c>
      <c r="H48" s="61">
        <f t="shared" si="2"/>
        <v>0</v>
      </c>
      <c r="I48" s="61">
        <f t="shared" si="3"/>
        <v>90.008999999999986</v>
      </c>
      <c r="J48" s="61"/>
      <c r="K48" s="61">
        <v>300</v>
      </c>
      <c r="L48" s="61">
        <v>300</v>
      </c>
    </row>
    <row r="49" spans="1:12" s="31" customFormat="1" ht="18.75" customHeight="1">
      <c r="A49" s="52"/>
      <c r="B49" s="53"/>
      <c r="C49" s="60">
        <v>4239</v>
      </c>
      <c r="D49" s="50" t="s">
        <v>62</v>
      </c>
      <c r="E49" s="51">
        <f>E51+E52</f>
        <v>18.713999999999999</v>
      </c>
      <c r="F49" s="51">
        <f>F51+F52</f>
        <v>403.7</v>
      </c>
      <c r="G49" s="51">
        <f>G51+G52</f>
        <v>223.6</v>
      </c>
      <c r="H49" s="51">
        <f t="shared" si="2"/>
        <v>-180.1</v>
      </c>
      <c r="I49" s="51">
        <f t="shared" si="3"/>
        <v>204.886</v>
      </c>
      <c r="J49" s="51"/>
      <c r="K49" s="51">
        <f>K51+K52</f>
        <v>223.6</v>
      </c>
      <c r="L49" s="51">
        <f>L51+L52</f>
        <v>223.6</v>
      </c>
    </row>
    <row r="50" spans="1:12" s="31" customFormat="1" ht="18.75" customHeight="1">
      <c r="A50" s="52"/>
      <c r="B50" s="53"/>
      <c r="C50" s="54"/>
      <c r="D50" s="37" t="s">
        <v>28</v>
      </c>
      <c r="E50" s="34"/>
      <c r="F50" s="34"/>
      <c r="G50" s="34"/>
      <c r="H50" s="34"/>
      <c r="I50" s="34"/>
      <c r="J50" s="34"/>
      <c r="K50" s="34"/>
      <c r="L50" s="34"/>
    </row>
    <row r="51" spans="1:12" s="31" customFormat="1" ht="27">
      <c r="A51" s="52"/>
      <c r="B51" s="53"/>
      <c r="C51" s="54"/>
      <c r="D51" s="37" t="s">
        <v>63</v>
      </c>
      <c r="E51" s="34"/>
      <c r="F51" s="34"/>
      <c r="G51" s="34"/>
      <c r="H51" s="34"/>
      <c r="I51" s="34"/>
      <c r="J51" s="34"/>
      <c r="K51" s="34"/>
      <c r="L51" s="34"/>
    </row>
    <row r="52" spans="1:12" s="31" customFormat="1" ht="18.75" customHeight="1">
      <c r="A52" s="52"/>
      <c r="B52" s="53"/>
      <c r="C52" s="54"/>
      <c r="D52" s="37" t="s">
        <v>62</v>
      </c>
      <c r="E52" s="34">
        <v>18.713999999999999</v>
      </c>
      <c r="F52" s="34">
        <v>403.7</v>
      </c>
      <c r="G52" s="58">
        <f>+'[1]3-Ծախսերի բացվածք'!L75</f>
        <v>223.6</v>
      </c>
      <c r="H52" s="34"/>
      <c r="I52" s="34"/>
      <c r="J52" s="34"/>
      <c r="K52" s="34">
        <v>223.6</v>
      </c>
      <c r="L52" s="34">
        <v>223.6</v>
      </c>
    </row>
    <row r="53" spans="1:12" s="31" customFormat="1" ht="108" customHeight="1">
      <c r="A53" s="52"/>
      <c r="B53" s="53"/>
      <c r="C53" s="54">
        <v>4241</v>
      </c>
      <c r="D53" s="39" t="s">
        <v>64</v>
      </c>
      <c r="E53" s="67">
        <v>108</v>
      </c>
      <c r="F53" s="67">
        <v>120</v>
      </c>
      <c r="G53" s="67">
        <f>+'[1]3-Ծախսերի բացվածք'!L82</f>
        <v>330</v>
      </c>
      <c r="H53" s="67">
        <f>+G53-F53</f>
        <v>210</v>
      </c>
      <c r="I53" s="67">
        <f>G53-E53</f>
        <v>222</v>
      </c>
      <c r="J53" s="61" t="s">
        <v>65</v>
      </c>
      <c r="K53" s="67">
        <v>330</v>
      </c>
      <c r="L53" s="67">
        <v>330</v>
      </c>
    </row>
    <row r="54" spans="1:12" s="31" customFormat="1" ht="131.25" customHeight="1">
      <c r="A54" s="52"/>
      <c r="B54" s="53"/>
      <c r="C54" s="54">
        <v>4251</v>
      </c>
      <c r="D54" s="33" t="s">
        <v>66</v>
      </c>
      <c r="E54" s="34">
        <v>24597.554</v>
      </c>
      <c r="F54" s="34">
        <v>7965.6</v>
      </c>
      <c r="G54" s="58">
        <f>+'[1]3-Ծախսերի բացվածք'!L89</f>
        <v>9589.6</v>
      </c>
      <c r="H54" s="34">
        <f>+G54-F54</f>
        <v>1624</v>
      </c>
      <c r="I54" s="34">
        <f>G54-E54</f>
        <v>-15007.954</v>
      </c>
      <c r="J54" s="34" t="s">
        <v>67</v>
      </c>
      <c r="K54" s="34">
        <v>1219.8399999999999</v>
      </c>
      <c r="L54" s="34">
        <v>1219.8399999999999</v>
      </c>
    </row>
    <row r="55" spans="1:12" s="31" customFormat="1" ht="28.5">
      <c r="A55" s="52"/>
      <c r="B55" s="53"/>
      <c r="C55" s="60">
        <v>4252</v>
      </c>
      <c r="D55" s="50" t="s">
        <v>68</v>
      </c>
      <c r="E55" s="51">
        <f>E57+E58</f>
        <v>1445.902</v>
      </c>
      <c r="F55" s="51">
        <f>F57+F58</f>
        <v>1579.2</v>
      </c>
      <c r="G55" s="51">
        <f>G57+G58</f>
        <v>1579.2</v>
      </c>
      <c r="H55" s="51">
        <f>+G55-F55</f>
        <v>0</v>
      </c>
      <c r="I55" s="51">
        <f>G55-E55</f>
        <v>133.298</v>
      </c>
      <c r="J55" s="51"/>
      <c r="K55" s="51">
        <f>K57+K58</f>
        <v>1579.2</v>
      </c>
      <c r="L55" s="51">
        <f>L57+L58</f>
        <v>1579.2</v>
      </c>
    </row>
    <row r="56" spans="1:12" s="31" customFormat="1" ht="13.5">
      <c r="A56" s="52"/>
      <c r="B56" s="53"/>
      <c r="C56" s="54"/>
      <c r="D56" s="37" t="s">
        <v>28</v>
      </c>
      <c r="E56" s="34"/>
      <c r="F56" s="34"/>
      <c r="G56" s="34"/>
      <c r="H56" s="34"/>
      <c r="I56" s="34"/>
      <c r="J56" s="34"/>
      <c r="K56" s="34"/>
      <c r="L56" s="34"/>
    </row>
    <row r="57" spans="1:12" s="59" customFormat="1" ht="27">
      <c r="A57" s="52"/>
      <c r="B57" s="53"/>
      <c r="C57" s="54"/>
      <c r="D57" s="40" t="s">
        <v>69</v>
      </c>
      <c r="E57" s="34">
        <v>795.90200000000004</v>
      </c>
      <c r="F57" s="34">
        <v>929.2</v>
      </c>
      <c r="G57" s="34">
        <v>929.2</v>
      </c>
      <c r="H57" s="34">
        <f>+G57-F57</f>
        <v>0</v>
      </c>
      <c r="I57" s="34">
        <f>G57-E57</f>
        <v>133.298</v>
      </c>
      <c r="J57" s="34"/>
      <c r="K57" s="34">
        <v>929.2</v>
      </c>
      <c r="L57" s="34">
        <v>929.2</v>
      </c>
    </row>
    <row r="58" spans="1:12" s="59" customFormat="1" ht="27">
      <c r="A58" s="52"/>
      <c r="B58" s="53"/>
      <c r="C58" s="54"/>
      <c r="D58" s="40" t="s">
        <v>70</v>
      </c>
      <c r="E58" s="34">
        <v>650</v>
      </c>
      <c r="F58" s="34">
        <v>650</v>
      </c>
      <c r="G58" s="34">
        <v>650</v>
      </c>
      <c r="H58" s="34">
        <f>+G58-F58</f>
        <v>0</v>
      </c>
      <c r="I58" s="34">
        <f>G58-E58</f>
        <v>0</v>
      </c>
      <c r="J58" s="34"/>
      <c r="K58" s="34">
        <v>650</v>
      </c>
      <c r="L58" s="34">
        <v>650</v>
      </c>
    </row>
    <row r="59" spans="1:12" s="59" customFormat="1" ht="14.25">
      <c r="A59" s="52"/>
      <c r="B59" s="53"/>
      <c r="C59" s="60">
        <v>4261</v>
      </c>
      <c r="D59" s="50" t="s">
        <v>71</v>
      </c>
      <c r="E59" s="51">
        <f>E61+E62</f>
        <v>690.05200000000002</v>
      </c>
      <c r="F59" s="51">
        <f>F61+F62</f>
        <v>1944.9</v>
      </c>
      <c r="G59" s="51">
        <f>+'[1]3-Ծախսերի բացվածք'!L98</f>
        <v>1944.85</v>
      </c>
      <c r="H59" s="51">
        <f>+G59-F59</f>
        <v>-5.0000000000181899E-2</v>
      </c>
      <c r="I59" s="51">
        <f>G59-E59</f>
        <v>1254.7979999999998</v>
      </c>
      <c r="J59" s="51"/>
      <c r="K59" s="51">
        <v>1944.9</v>
      </c>
      <c r="L59" s="51">
        <v>1944.9</v>
      </c>
    </row>
    <row r="60" spans="1:12" s="59" customFormat="1" ht="13.5">
      <c r="A60" s="52"/>
      <c r="B60" s="53"/>
      <c r="C60" s="54"/>
      <c r="D60" s="37" t="s">
        <v>28</v>
      </c>
      <c r="E60" s="61"/>
      <c r="F60" s="61"/>
      <c r="G60" s="61"/>
      <c r="H60" s="61"/>
      <c r="I60" s="61"/>
      <c r="J60" s="61"/>
      <c r="K60" s="61"/>
      <c r="L60" s="61"/>
    </row>
    <row r="61" spans="1:12" s="59" customFormat="1" ht="13.5">
      <c r="A61" s="52"/>
      <c r="B61" s="53"/>
      <c r="C61" s="54"/>
      <c r="D61" s="37" t="s">
        <v>72</v>
      </c>
      <c r="E61" s="61">
        <v>690.05200000000002</v>
      </c>
      <c r="F61" s="61">
        <v>1464.9</v>
      </c>
      <c r="G61" s="61">
        <v>1464.9</v>
      </c>
      <c r="H61" s="61">
        <f t="shared" ref="H61:H67" si="4">+G61-F61</f>
        <v>0</v>
      </c>
      <c r="I61" s="61">
        <f t="shared" ref="I61:I67" si="5">G61-E61</f>
        <v>774.84800000000007</v>
      </c>
      <c r="J61" s="61"/>
      <c r="K61" s="61">
        <v>1464.9</v>
      </c>
      <c r="L61" s="61">
        <v>1464.9</v>
      </c>
    </row>
    <row r="62" spans="1:12" s="59" customFormat="1" ht="13.5">
      <c r="A62" s="52"/>
      <c r="B62" s="53"/>
      <c r="C62" s="54"/>
      <c r="D62" s="37" t="s">
        <v>73</v>
      </c>
      <c r="E62" s="61"/>
      <c r="F62" s="61">
        <v>480</v>
      </c>
      <c r="G62" s="61">
        <v>480</v>
      </c>
      <c r="H62" s="61">
        <f t="shared" si="4"/>
        <v>0</v>
      </c>
      <c r="I62" s="61">
        <f t="shared" si="5"/>
        <v>480</v>
      </c>
      <c r="J62" s="61"/>
      <c r="K62" s="61">
        <v>480</v>
      </c>
      <c r="L62" s="61">
        <v>480</v>
      </c>
    </row>
    <row r="63" spans="1:12" s="59" customFormat="1" ht="14.25">
      <c r="A63" s="52"/>
      <c r="B63" s="53"/>
      <c r="C63" s="54">
        <v>4262</v>
      </c>
      <c r="D63" s="39" t="s">
        <v>74</v>
      </c>
      <c r="E63" s="61"/>
      <c r="F63" s="61"/>
      <c r="G63" s="61"/>
      <c r="H63" s="61">
        <f t="shared" si="4"/>
        <v>0</v>
      </c>
      <c r="I63" s="61">
        <f t="shared" si="5"/>
        <v>0</v>
      </c>
      <c r="J63" s="61"/>
      <c r="K63" s="61"/>
      <c r="L63" s="61"/>
    </row>
    <row r="64" spans="1:12" s="59" customFormat="1" ht="14.25">
      <c r="A64" s="52"/>
      <c r="B64" s="53"/>
      <c r="C64" s="54">
        <v>4264</v>
      </c>
      <c r="D64" s="39" t="s">
        <v>75</v>
      </c>
      <c r="E64" s="61">
        <v>3822.3</v>
      </c>
      <c r="F64" s="58">
        <f>+'[1]3-Ծախսերի բացվածք'!I149</f>
        <v>3814.2000000000003</v>
      </c>
      <c r="G64" s="68">
        <f>+'[1]3-Ծախսերի բացվածք'!L149</f>
        <v>2633.3</v>
      </c>
      <c r="H64" s="61">
        <f t="shared" si="4"/>
        <v>-1180.9000000000001</v>
      </c>
      <c r="I64" s="61">
        <f>F64-E64</f>
        <v>-8.0999999999999091</v>
      </c>
      <c r="J64" s="61"/>
      <c r="K64" s="69">
        <v>2633.3</v>
      </c>
      <c r="L64" s="69">
        <v>2633.3</v>
      </c>
    </row>
    <row r="65" spans="1:12" s="59" customFormat="1" ht="22.5" customHeight="1">
      <c r="A65" s="52"/>
      <c r="B65" s="53"/>
      <c r="C65" s="54">
        <v>4266</v>
      </c>
      <c r="D65" s="39" t="s">
        <v>76</v>
      </c>
      <c r="E65" s="61"/>
      <c r="F65" s="61"/>
      <c r="G65" s="61"/>
      <c r="H65" s="61">
        <f t="shared" si="4"/>
        <v>0</v>
      </c>
      <c r="I65" s="61">
        <f t="shared" si="5"/>
        <v>0</v>
      </c>
      <c r="J65" s="61"/>
      <c r="K65" s="61"/>
      <c r="L65" s="61"/>
    </row>
    <row r="66" spans="1:12" s="59" customFormat="1" ht="14.25">
      <c r="A66" s="52"/>
      <c r="B66" s="53"/>
      <c r="C66" s="54">
        <v>4267</v>
      </c>
      <c r="D66" s="39" t="s">
        <v>77</v>
      </c>
      <c r="E66" s="61">
        <v>966.06399999999996</v>
      </c>
      <c r="F66" s="61">
        <v>570.4</v>
      </c>
      <c r="G66" s="58">
        <v>570.4</v>
      </c>
      <c r="H66" s="61">
        <f t="shared" si="4"/>
        <v>0</v>
      </c>
      <c r="I66" s="61">
        <f t="shared" si="5"/>
        <v>-395.66399999999999</v>
      </c>
      <c r="J66" s="61"/>
      <c r="K66" s="61">
        <v>570.4</v>
      </c>
      <c r="L66" s="61">
        <v>570.4</v>
      </c>
    </row>
    <row r="67" spans="1:12" s="59" customFormat="1" ht="14.25">
      <c r="A67" s="52"/>
      <c r="B67" s="53"/>
      <c r="C67" s="54">
        <v>4269</v>
      </c>
      <c r="D67" s="39" t="s">
        <v>78</v>
      </c>
      <c r="E67" s="61">
        <v>100</v>
      </c>
      <c r="F67" s="61">
        <v>100</v>
      </c>
      <c r="G67" s="58">
        <v>100</v>
      </c>
      <c r="H67" s="61">
        <f t="shared" si="4"/>
        <v>0</v>
      </c>
      <c r="I67" s="61">
        <f t="shared" si="5"/>
        <v>0</v>
      </c>
      <c r="J67" s="61"/>
      <c r="K67" s="61">
        <v>100</v>
      </c>
      <c r="L67" s="61">
        <v>100</v>
      </c>
    </row>
    <row r="68" spans="1:12" s="59" customFormat="1" ht="14.25" hidden="1">
      <c r="A68" s="52"/>
      <c r="B68" s="53"/>
      <c r="C68" s="54" t="s">
        <v>79</v>
      </c>
      <c r="D68" s="33" t="s">
        <v>80</v>
      </c>
      <c r="E68" s="61"/>
      <c r="F68" s="61"/>
      <c r="G68" s="61"/>
      <c r="H68" s="61"/>
      <c r="I68" s="61"/>
      <c r="J68" s="61"/>
      <c r="K68" s="61"/>
      <c r="L68" s="61"/>
    </row>
    <row r="69" spans="1:12" s="59" customFormat="1" ht="28.5" hidden="1">
      <c r="A69" s="52"/>
      <c r="B69" s="53"/>
      <c r="C69" s="54" t="s">
        <v>81</v>
      </c>
      <c r="D69" s="33" t="s">
        <v>82</v>
      </c>
      <c r="E69" s="61"/>
      <c r="F69" s="61"/>
      <c r="G69" s="61"/>
      <c r="H69" s="61"/>
      <c r="I69" s="61"/>
      <c r="J69" s="61"/>
      <c r="K69" s="61"/>
      <c r="L69" s="61"/>
    </row>
    <row r="70" spans="1:12" s="59" customFormat="1" ht="14.25" hidden="1">
      <c r="A70" s="52"/>
      <c r="B70" s="53"/>
      <c r="C70" s="54" t="s">
        <v>83</v>
      </c>
      <c r="D70" s="33" t="s">
        <v>84</v>
      </c>
      <c r="E70" s="61"/>
      <c r="F70" s="61"/>
      <c r="G70" s="61"/>
      <c r="H70" s="61"/>
      <c r="I70" s="61"/>
      <c r="J70" s="61"/>
      <c r="K70" s="61"/>
      <c r="L70" s="61"/>
    </row>
    <row r="71" spans="1:12" s="59" customFormat="1" ht="28.5" hidden="1">
      <c r="A71" s="52"/>
      <c r="B71" s="53"/>
      <c r="C71" s="54">
        <v>4511</v>
      </c>
      <c r="D71" s="33" t="s">
        <v>85</v>
      </c>
      <c r="E71" s="61"/>
      <c r="F71" s="61"/>
      <c r="G71" s="61"/>
      <c r="H71" s="61">
        <f>+G71-F71</f>
        <v>0</v>
      </c>
      <c r="I71" s="61">
        <f>G71-E71</f>
        <v>0</v>
      </c>
      <c r="J71" s="61"/>
      <c r="K71" s="61"/>
      <c r="L71" s="61"/>
    </row>
    <row r="72" spans="1:12" s="71" customFormat="1" ht="28.5" hidden="1">
      <c r="A72" s="52"/>
      <c r="B72" s="53"/>
      <c r="C72" s="54">
        <v>4621</v>
      </c>
      <c r="D72" s="33" t="s">
        <v>86</v>
      </c>
      <c r="E72" s="61"/>
      <c r="F72" s="61"/>
      <c r="G72" s="61"/>
      <c r="H72" s="61">
        <f>+G72-F72</f>
        <v>0</v>
      </c>
      <c r="I72" s="61">
        <f>G72-E72</f>
        <v>0</v>
      </c>
      <c r="J72" s="70"/>
      <c r="K72" s="61"/>
      <c r="L72" s="61"/>
    </row>
    <row r="73" spans="1:12" s="71" customFormat="1" ht="28.5" hidden="1">
      <c r="A73" s="52"/>
      <c r="B73" s="53"/>
      <c r="C73" s="54">
        <v>4631</v>
      </c>
      <c r="D73" s="33" t="s">
        <v>87</v>
      </c>
      <c r="E73" s="61"/>
      <c r="F73" s="61"/>
      <c r="G73" s="61"/>
      <c r="H73" s="61">
        <f>+G73-F73</f>
        <v>0</v>
      </c>
      <c r="I73" s="61">
        <f>G73-E73</f>
        <v>0</v>
      </c>
      <c r="J73" s="70"/>
      <c r="K73" s="61"/>
      <c r="L73" s="61"/>
    </row>
    <row r="74" spans="1:12" s="71" customFormat="1" ht="21.75" hidden="1" customHeight="1">
      <c r="A74" s="52"/>
      <c r="B74" s="53"/>
      <c r="C74" s="54">
        <v>4632</v>
      </c>
      <c r="D74" s="33" t="s">
        <v>88</v>
      </c>
      <c r="E74" s="61"/>
      <c r="F74" s="61"/>
      <c r="G74" s="61"/>
      <c r="H74" s="61">
        <f>+G74-F74</f>
        <v>0</v>
      </c>
      <c r="I74" s="61">
        <f>G74-E74</f>
        <v>0</v>
      </c>
      <c r="J74" s="61"/>
      <c r="K74" s="61"/>
      <c r="L74" s="61"/>
    </row>
    <row r="75" spans="1:12" s="71" customFormat="1" ht="42" hidden="1" customHeight="1">
      <c r="A75" s="52"/>
      <c r="B75" s="53"/>
      <c r="C75" s="54" t="s">
        <v>89</v>
      </c>
      <c r="D75" s="33" t="s">
        <v>90</v>
      </c>
      <c r="E75" s="61"/>
      <c r="F75" s="61"/>
      <c r="G75" s="61"/>
      <c r="H75" s="61"/>
      <c r="I75" s="61"/>
      <c r="J75" s="61"/>
      <c r="K75" s="61"/>
      <c r="L75" s="61"/>
    </row>
    <row r="76" spans="1:12" s="71" customFormat="1" ht="48.75" hidden="1" customHeight="1">
      <c r="A76" s="52"/>
      <c r="B76" s="53"/>
      <c r="C76" s="54">
        <v>4638</v>
      </c>
      <c r="D76" s="33" t="s">
        <v>91</v>
      </c>
      <c r="E76" s="61"/>
      <c r="F76" s="61"/>
      <c r="G76" s="61"/>
      <c r="H76" s="61">
        <f>+G76-F76</f>
        <v>0</v>
      </c>
      <c r="I76" s="61">
        <f>G76-E76</f>
        <v>0</v>
      </c>
      <c r="J76" s="61"/>
      <c r="K76" s="61"/>
      <c r="L76" s="61"/>
    </row>
    <row r="77" spans="1:12" s="71" customFormat="1" ht="23.25" hidden="1" customHeight="1">
      <c r="A77" s="52"/>
      <c r="B77" s="53"/>
      <c r="C77" s="54" t="s">
        <v>92</v>
      </c>
      <c r="D77" s="33" t="s">
        <v>93</v>
      </c>
      <c r="E77" s="61"/>
      <c r="F77" s="61"/>
      <c r="G77" s="61"/>
      <c r="H77" s="61">
        <f>+G77-F77</f>
        <v>0</v>
      </c>
      <c r="I77" s="61">
        <f>G77-E77</f>
        <v>0</v>
      </c>
      <c r="J77" s="61"/>
      <c r="K77" s="61"/>
      <c r="L77" s="61"/>
    </row>
    <row r="78" spans="1:12" s="71" customFormat="1" ht="42.75" hidden="1">
      <c r="A78" s="52"/>
      <c r="B78" s="53"/>
      <c r="C78" s="54" t="s">
        <v>94</v>
      </c>
      <c r="D78" s="33" t="s">
        <v>95</v>
      </c>
      <c r="E78" s="61"/>
      <c r="F78" s="61"/>
      <c r="G78" s="61"/>
      <c r="H78" s="61">
        <f>+G78-F78</f>
        <v>0</v>
      </c>
      <c r="I78" s="61">
        <f>G78-E78</f>
        <v>0</v>
      </c>
      <c r="J78" s="61"/>
      <c r="K78" s="61"/>
      <c r="L78" s="61"/>
    </row>
    <row r="79" spans="1:12" s="71" customFormat="1" ht="28.5" hidden="1">
      <c r="A79" s="52"/>
      <c r="B79" s="53"/>
      <c r="C79" s="54" t="s">
        <v>96</v>
      </c>
      <c r="D79" s="33" t="s">
        <v>97</v>
      </c>
      <c r="E79" s="61"/>
      <c r="F79" s="61"/>
      <c r="G79" s="61"/>
      <c r="H79" s="61"/>
      <c r="I79" s="61"/>
      <c r="J79" s="61"/>
      <c r="K79" s="61"/>
      <c r="L79" s="61"/>
    </row>
    <row r="80" spans="1:12" s="71" customFormat="1" ht="21" hidden="1" customHeight="1">
      <c r="A80" s="52"/>
      <c r="B80" s="53"/>
      <c r="C80" s="54">
        <v>4729</v>
      </c>
      <c r="D80" s="33" t="s">
        <v>98</v>
      </c>
      <c r="E80" s="67"/>
      <c r="F80" s="67"/>
      <c r="G80" s="61"/>
      <c r="H80" s="61">
        <f>+G80-F80</f>
        <v>0</v>
      </c>
      <c r="I80" s="61">
        <f>G80-E80</f>
        <v>0</v>
      </c>
      <c r="J80" s="67"/>
      <c r="K80" s="61"/>
      <c r="L80" s="61"/>
    </row>
    <row r="81" spans="1:12" s="71" customFormat="1" ht="30.75" hidden="1" customHeight="1">
      <c r="A81" s="52"/>
      <c r="B81" s="53"/>
      <c r="C81" s="54" t="s">
        <v>99</v>
      </c>
      <c r="D81" s="33" t="s">
        <v>100</v>
      </c>
      <c r="E81" s="67"/>
      <c r="F81" s="67"/>
      <c r="G81" s="61"/>
      <c r="H81" s="61"/>
      <c r="I81" s="61"/>
      <c r="J81" s="67"/>
      <c r="K81" s="61"/>
      <c r="L81" s="61"/>
    </row>
    <row r="82" spans="1:12" s="71" customFormat="1" ht="22.5" hidden="1" customHeight="1">
      <c r="A82" s="52"/>
      <c r="B82" s="53"/>
      <c r="C82" s="54">
        <v>4822</v>
      </c>
      <c r="D82" s="39" t="s">
        <v>101</v>
      </c>
      <c r="E82" s="67"/>
      <c r="F82" s="67"/>
      <c r="G82" s="61"/>
      <c r="H82" s="61">
        <f>+G82-F82</f>
        <v>0</v>
      </c>
      <c r="I82" s="61">
        <f>G82-E82</f>
        <v>0</v>
      </c>
      <c r="J82" s="67"/>
      <c r="K82" s="61"/>
      <c r="L82" s="61"/>
    </row>
    <row r="83" spans="1:12" s="71" customFormat="1" ht="19.5" customHeight="1">
      <c r="A83" s="52"/>
      <c r="B83" s="53"/>
      <c r="C83" s="60">
        <v>4823</v>
      </c>
      <c r="D83" s="50" t="s">
        <v>102</v>
      </c>
      <c r="E83" s="51">
        <f>E85+E86+E87</f>
        <v>227.27500000000001</v>
      </c>
      <c r="F83" s="51">
        <f>F85+F86+F87</f>
        <v>187.5</v>
      </c>
      <c r="G83" s="51">
        <f>G85+G86+G87</f>
        <v>187.5</v>
      </c>
      <c r="H83" s="51">
        <f>+G83-F83</f>
        <v>0</v>
      </c>
      <c r="I83" s="51">
        <f>G83-E83</f>
        <v>-39.775000000000006</v>
      </c>
      <c r="J83" s="51"/>
      <c r="K83" s="51">
        <f>K85+K86+K87</f>
        <v>187.5</v>
      </c>
      <c r="L83" s="51">
        <f>L85+L86+L87</f>
        <v>187.5</v>
      </c>
    </row>
    <row r="84" spans="1:12" s="71" customFormat="1" ht="14.25">
      <c r="A84" s="52"/>
      <c r="B84" s="53"/>
      <c r="C84" s="54"/>
      <c r="D84" s="37" t="s">
        <v>28</v>
      </c>
      <c r="E84" s="67"/>
      <c r="F84" s="67"/>
      <c r="G84" s="67"/>
      <c r="H84" s="67"/>
      <c r="I84" s="67"/>
      <c r="J84" s="67"/>
      <c r="K84" s="61"/>
      <c r="L84" s="61"/>
    </row>
    <row r="85" spans="1:12" s="59" customFormat="1" ht="27">
      <c r="A85" s="52"/>
      <c r="B85" s="53"/>
      <c r="C85" s="54"/>
      <c r="D85" s="37" t="s">
        <v>103</v>
      </c>
      <c r="E85" s="67">
        <v>9.6750000000000007</v>
      </c>
      <c r="F85" s="67">
        <v>37.5</v>
      </c>
      <c r="G85" s="61">
        <v>37.5</v>
      </c>
      <c r="H85" s="61">
        <f t="shared" ref="H85:H92" si="6">+G85-F85</f>
        <v>0</v>
      </c>
      <c r="I85" s="61">
        <f t="shared" ref="I85:I92" si="7">G85-E85</f>
        <v>27.824999999999999</v>
      </c>
      <c r="J85" s="67"/>
      <c r="K85" s="61">
        <v>37.5</v>
      </c>
      <c r="L85" s="61">
        <v>37.5</v>
      </c>
    </row>
    <row r="86" spans="1:12" ht="27.95" customHeight="1">
      <c r="A86" s="52"/>
      <c r="B86" s="53"/>
      <c r="C86" s="54"/>
      <c r="D86" s="37" t="s">
        <v>104</v>
      </c>
      <c r="E86" s="67"/>
      <c r="F86" s="67"/>
      <c r="G86" s="61"/>
      <c r="H86" s="61">
        <f t="shared" si="6"/>
        <v>0</v>
      </c>
      <c r="I86" s="61">
        <f t="shared" si="7"/>
        <v>0</v>
      </c>
      <c r="J86" s="67"/>
      <c r="K86" s="61"/>
      <c r="L86" s="61"/>
    </row>
    <row r="87" spans="1:12">
      <c r="A87" s="52"/>
      <c r="B87" s="53"/>
      <c r="C87" s="54"/>
      <c r="D87" s="37" t="s">
        <v>105</v>
      </c>
      <c r="E87" s="67">
        <v>217.6</v>
      </c>
      <c r="F87" s="67">
        <v>150</v>
      </c>
      <c r="G87" s="61">
        <v>150</v>
      </c>
      <c r="H87" s="61">
        <f t="shared" si="6"/>
        <v>0</v>
      </c>
      <c r="I87" s="61">
        <f t="shared" si="7"/>
        <v>-67.599999999999994</v>
      </c>
      <c r="J87" s="67"/>
      <c r="K87" s="61">
        <v>150</v>
      </c>
      <c r="L87" s="61">
        <v>150</v>
      </c>
    </row>
    <row r="88" spans="1:12" ht="31.5" customHeight="1">
      <c r="A88" s="52"/>
      <c r="B88" s="53"/>
      <c r="C88" s="54" t="s">
        <v>106</v>
      </c>
      <c r="D88" s="39" t="s">
        <v>107</v>
      </c>
      <c r="E88" s="67"/>
      <c r="F88" s="67"/>
      <c r="G88" s="61"/>
      <c r="H88" s="61">
        <f t="shared" si="6"/>
        <v>0</v>
      </c>
      <c r="I88" s="61">
        <f t="shared" si="7"/>
        <v>0</v>
      </c>
      <c r="J88" s="67"/>
      <c r="K88" s="61"/>
      <c r="L88" s="61"/>
    </row>
    <row r="89" spans="1:12" ht="31.5" customHeight="1">
      <c r="A89" s="52"/>
      <c r="B89" s="53"/>
      <c r="C89" s="54">
        <v>4831</v>
      </c>
      <c r="D89" s="33" t="s">
        <v>108</v>
      </c>
      <c r="E89" s="67"/>
      <c r="F89" s="67"/>
      <c r="G89" s="61"/>
      <c r="H89" s="61">
        <f t="shared" si="6"/>
        <v>0</v>
      </c>
      <c r="I89" s="61">
        <f t="shared" si="7"/>
        <v>0</v>
      </c>
      <c r="J89" s="67"/>
      <c r="K89" s="61"/>
      <c r="L89" s="61"/>
    </row>
    <row r="90" spans="1:12" ht="43.5" customHeight="1">
      <c r="A90" s="52"/>
      <c r="B90" s="53"/>
      <c r="C90" s="54">
        <v>4851</v>
      </c>
      <c r="D90" s="33" t="s">
        <v>109</v>
      </c>
      <c r="E90" s="67"/>
      <c r="F90" s="67"/>
      <c r="G90" s="61"/>
      <c r="H90" s="61">
        <f t="shared" si="6"/>
        <v>0</v>
      </c>
      <c r="I90" s="61">
        <f t="shared" si="7"/>
        <v>0</v>
      </c>
      <c r="J90" s="67"/>
      <c r="K90" s="61"/>
      <c r="L90" s="61"/>
    </row>
    <row r="91" spans="1:12" s="72" customFormat="1" ht="19.5" customHeight="1">
      <c r="A91" s="52"/>
      <c r="B91" s="53"/>
      <c r="C91" s="54">
        <v>4861</v>
      </c>
      <c r="D91" s="39" t="s">
        <v>110</v>
      </c>
      <c r="E91" s="67"/>
      <c r="F91" s="67"/>
      <c r="G91" s="61"/>
      <c r="H91" s="61">
        <f t="shared" si="6"/>
        <v>0</v>
      </c>
      <c r="I91" s="61">
        <f t="shared" si="7"/>
        <v>0</v>
      </c>
      <c r="J91" s="67"/>
      <c r="K91" s="61"/>
      <c r="L91" s="61"/>
    </row>
    <row r="92" spans="1:12" ht="19.5" customHeight="1">
      <c r="A92" s="73"/>
      <c r="B92" s="74"/>
      <c r="C92" s="54">
        <v>4891</v>
      </c>
      <c r="D92" s="39" t="s">
        <v>111</v>
      </c>
      <c r="E92" s="61"/>
      <c r="F92" s="61"/>
      <c r="G92" s="61"/>
      <c r="H92" s="61">
        <f t="shared" si="6"/>
        <v>0</v>
      </c>
      <c r="I92" s="61">
        <f t="shared" si="7"/>
        <v>0</v>
      </c>
      <c r="J92" s="61"/>
      <c r="K92" s="61"/>
      <c r="L92" s="61"/>
    </row>
    <row r="93" spans="1:12" s="79" customFormat="1" ht="28.5">
      <c r="A93" s="177" t="s">
        <v>7</v>
      </c>
      <c r="B93" s="177"/>
      <c r="C93" s="76"/>
      <c r="D93" s="77" t="s">
        <v>112</v>
      </c>
      <c r="E93" s="78">
        <f>SUM(E95:E104)</f>
        <v>69695.665999999997</v>
      </c>
      <c r="F93" s="78">
        <f>SUM(F95:F104)</f>
        <v>26442</v>
      </c>
      <c r="G93" s="78">
        <f>SUM(G95:G104)</f>
        <v>20130.199999999997</v>
      </c>
      <c r="H93" s="78">
        <f>+G93-F93</f>
        <v>-6311.8000000000029</v>
      </c>
      <c r="I93" s="78">
        <f>G93-E93</f>
        <v>-49565.466</v>
      </c>
      <c r="J93" s="78"/>
      <c r="K93" s="78">
        <f>SUM(K95:K104)</f>
        <v>0</v>
      </c>
      <c r="L93" s="78">
        <f>SUM(L95:L104)</f>
        <v>0</v>
      </c>
    </row>
    <row r="94" spans="1:12" s="75" customFormat="1" ht="23.25" customHeight="1">
      <c r="A94" s="80" t="s">
        <v>113</v>
      </c>
      <c r="B94" s="80" t="s">
        <v>114</v>
      </c>
      <c r="C94" s="81"/>
      <c r="D94" s="46" t="s">
        <v>28</v>
      </c>
      <c r="E94" s="82"/>
      <c r="F94" s="82"/>
      <c r="G94" s="82"/>
      <c r="H94" s="82"/>
      <c r="I94" s="82"/>
      <c r="J94" s="82"/>
      <c r="K94" s="82"/>
      <c r="L94" s="82"/>
    </row>
    <row r="95" spans="1:12" s="88" customFormat="1" ht="15.75" hidden="1" customHeight="1">
      <c r="A95" s="83"/>
      <c r="B95" s="83"/>
      <c r="C95" s="84">
        <v>5111</v>
      </c>
      <c r="D95" s="85" t="s">
        <v>115</v>
      </c>
      <c r="E95" s="86"/>
      <c r="F95" s="86"/>
      <c r="G95" s="87"/>
      <c r="H95" s="87">
        <f t="shared" ref="H95:H104" si="8">+G95-F95</f>
        <v>0</v>
      </c>
      <c r="I95" s="87">
        <f t="shared" ref="I95:I104" si="9">G95-E95</f>
        <v>0</v>
      </c>
      <c r="J95" s="86"/>
      <c r="K95" s="87"/>
      <c r="L95" s="87"/>
    </row>
    <row r="96" spans="1:12" s="88" customFormat="1" ht="15.75" hidden="1" customHeight="1">
      <c r="A96" s="52"/>
      <c r="B96" s="52"/>
      <c r="C96" s="84">
        <v>5112</v>
      </c>
      <c r="D96" s="85" t="s">
        <v>116</v>
      </c>
      <c r="E96" s="86"/>
      <c r="F96" s="86"/>
      <c r="G96" s="87"/>
      <c r="H96" s="87">
        <f t="shared" si="8"/>
        <v>0</v>
      </c>
      <c r="I96" s="87">
        <f t="shared" si="9"/>
        <v>0</v>
      </c>
      <c r="J96" s="86"/>
      <c r="K96" s="87"/>
      <c r="L96" s="87"/>
    </row>
    <row r="97" spans="1:12" s="88" customFormat="1" ht="28.5" hidden="1">
      <c r="A97" s="52"/>
      <c r="B97" s="52"/>
      <c r="C97" s="84">
        <v>5113</v>
      </c>
      <c r="D97" s="85" t="s">
        <v>117</v>
      </c>
      <c r="E97" s="86"/>
      <c r="F97" s="86"/>
      <c r="G97" s="87"/>
      <c r="H97" s="87">
        <f t="shared" si="8"/>
        <v>0</v>
      </c>
      <c r="I97" s="87">
        <f t="shared" si="9"/>
        <v>0</v>
      </c>
      <c r="J97" s="86"/>
      <c r="K97" s="87"/>
      <c r="L97" s="87"/>
    </row>
    <row r="98" spans="1:12" s="88" customFormat="1" ht="14.25">
      <c r="A98" s="162">
        <v>1213</v>
      </c>
      <c r="B98" s="162">
        <v>31003</v>
      </c>
      <c r="C98" s="84">
        <v>5121</v>
      </c>
      <c r="D98" s="85" t="s">
        <v>118</v>
      </c>
      <c r="E98" s="86"/>
      <c r="F98" s="86"/>
      <c r="G98" s="87"/>
      <c r="H98" s="87">
        <f t="shared" si="8"/>
        <v>0</v>
      </c>
      <c r="I98" s="87">
        <f t="shared" si="9"/>
        <v>0</v>
      </c>
      <c r="J98" s="86"/>
      <c r="K98" s="87"/>
      <c r="L98" s="87"/>
    </row>
    <row r="99" spans="1:12" s="88" customFormat="1" ht="15.75" customHeight="1">
      <c r="A99" s="89"/>
      <c r="B99" s="89"/>
      <c r="C99" s="84">
        <v>5122</v>
      </c>
      <c r="D99" s="85" t="s">
        <v>119</v>
      </c>
      <c r="E99" s="86">
        <v>4592.6660000000002</v>
      </c>
      <c r="F99" s="86">
        <v>26442</v>
      </c>
      <c r="G99" s="87">
        <f>+'[1]3-Ծախսերի բացվածք'!L206</f>
        <v>12330.199999999999</v>
      </c>
      <c r="H99" s="87">
        <f t="shared" si="8"/>
        <v>-14111.800000000001</v>
      </c>
      <c r="I99" s="87">
        <f t="shared" si="9"/>
        <v>7737.5339999999987</v>
      </c>
      <c r="J99" s="86"/>
      <c r="K99" s="87"/>
      <c r="L99" s="87"/>
    </row>
    <row r="100" spans="1:12" s="88" customFormat="1" ht="15.75" customHeight="1">
      <c r="A100" s="89"/>
      <c r="B100" s="89"/>
      <c r="C100" s="84">
        <v>5129</v>
      </c>
      <c r="D100" s="85" t="s">
        <v>120</v>
      </c>
      <c r="E100" s="86">
        <v>65103</v>
      </c>
      <c r="F100" s="86"/>
      <c r="G100" s="87">
        <f>+'[1]3-Ծախսերի բացվածք'!L256</f>
        <v>7800</v>
      </c>
      <c r="H100" s="87">
        <f t="shared" si="8"/>
        <v>7800</v>
      </c>
      <c r="I100" s="87">
        <f t="shared" si="9"/>
        <v>-57303</v>
      </c>
      <c r="J100" s="86"/>
      <c r="K100" s="87"/>
      <c r="L100" s="87"/>
    </row>
    <row r="101" spans="1:12" s="88" customFormat="1" ht="15.75" hidden="1" customHeight="1">
      <c r="A101" s="52"/>
      <c r="B101" s="52"/>
      <c r="C101" s="84">
        <v>5131</v>
      </c>
      <c r="D101" s="85" t="s">
        <v>121</v>
      </c>
      <c r="E101" s="86"/>
      <c r="F101" s="86"/>
      <c r="G101" s="87"/>
      <c r="H101" s="87">
        <f t="shared" si="8"/>
        <v>0</v>
      </c>
      <c r="I101" s="87">
        <f t="shared" si="9"/>
        <v>0</v>
      </c>
      <c r="J101" s="86"/>
      <c r="K101" s="87"/>
      <c r="L101" s="87"/>
    </row>
    <row r="102" spans="1:12" s="88" customFormat="1" hidden="1">
      <c r="A102"/>
      <c r="B102" s="52"/>
      <c r="C102" s="84">
        <v>5132</v>
      </c>
      <c r="D102" s="85" t="s">
        <v>122</v>
      </c>
      <c r="E102" s="86"/>
      <c r="F102" s="86"/>
      <c r="G102" s="87"/>
      <c r="H102" s="87">
        <f t="shared" si="8"/>
        <v>0</v>
      </c>
      <c r="I102" s="87">
        <f t="shared" si="9"/>
        <v>0</v>
      </c>
      <c r="J102" s="86"/>
      <c r="K102" s="87"/>
      <c r="L102" s="87"/>
    </row>
    <row r="103" spans="1:12" s="88" customFormat="1" ht="14.25" hidden="1">
      <c r="A103" s="52"/>
      <c r="B103" s="52"/>
      <c r="C103" s="84">
        <v>5133</v>
      </c>
      <c r="D103" s="85" t="s">
        <v>123</v>
      </c>
      <c r="E103" s="86"/>
      <c r="F103" s="86"/>
      <c r="G103" s="87"/>
      <c r="H103" s="87">
        <f t="shared" si="8"/>
        <v>0</v>
      </c>
      <c r="I103" s="87">
        <f t="shared" si="9"/>
        <v>0</v>
      </c>
      <c r="J103" s="86"/>
      <c r="K103" s="87"/>
      <c r="L103" s="87"/>
    </row>
    <row r="104" spans="1:12" s="88" customFormat="1" ht="15.75" hidden="1" customHeight="1">
      <c r="A104" s="73"/>
      <c r="B104" s="73"/>
      <c r="C104" s="84">
        <v>5134</v>
      </c>
      <c r="D104" s="85" t="s">
        <v>124</v>
      </c>
      <c r="E104" s="86"/>
      <c r="F104" s="86"/>
      <c r="G104" s="87"/>
      <c r="H104" s="87">
        <f t="shared" si="8"/>
        <v>0</v>
      </c>
      <c r="I104" s="87">
        <f t="shared" si="9"/>
        <v>0</v>
      </c>
      <c r="J104" s="86"/>
      <c r="K104" s="87"/>
      <c r="L104" s="87"/>
    </row>
    <row r="105" spans="1:12" s="88" customFormat="1" ht="15.75" customHeight="1">
      <c r="A105" s="73"/>
      <c r="B105" s="73"/>
      <c r="C105" s="171"/>
      <c r="D105" s="172"/>
      <c r="E105" s="173"/>
      <c r="F105" s="173"/>
      <c r="G105" s="174"/>
      <c r="H105" s="174"/>
      <c r="I105" s="174"/>
      <c r="J105" s="173"/>
      <c r="K105" s="174"/>
      <c r="L105" s="174"/>
    </row>
    <row r="106" spans="1:12" s="93" customFormat="1" ht="16.5">
      <c r="A106" s="90" t="s">
        <v>3</v>
      </c>
      <c r="B106" s="90">
        <v>4</v>
      </c>
      <c r="C106" s="91"/>
      <c r="D106" s="178"/>
      <c r="E106" s="178"/>
      <c r="F106" s="178"/>
      <c r="G106" s="178"/>
      <c r="H106" s="178"/>
      <c r="I106" s="178"/>
      <c r="J106" s="92"/>
    </row>
    <row r="107" spans="1:12" s="93" customFormat="1" ht="16.5">
      <c r="A107" s="94" t="s">
        <v>4</v>
      </c>
      <c r="B107" s="94">
        <v>1</v>
      </c>
      <c r="C107" s="91"/>
      <c r="D107" s="95"/>
      <c r="E107" s="95"/>
      <c r="F107" s="95"/>
      <c r="G107" s="95"/>
      <c r="H107" s="95"/>
      <c r="I107" s="95"/>
      <c r="J107" s="92"/>
    </row>
    <row r="108" spans="1:12" s="98" customFormat="1" ht="27" customHeight="1">
      <c r="A108" s="94" t="s">
        <v>5</v>
      </c>
      <c r="B108" s="94">
        <v>1</v>
      </c>
      <c r="C108" s="96"/>
      <c r="D108" s="184" t="s">
        <v>131</v>
      </c>
      <c r="E108" s="184"/>
      <c r="F108" s="184"/>
      <c r="G108" s="184"/>
      <c r="H108" s="97"/>
      <c r="I108" s="97"/>
      <c r="J108" s="97"/>
    </row>
    <row r="109" spans="1:12" s="102" customFormat="1" ht="13.5">
      <c r="A109" s="179"/>
      <c r="B109" s="179"/>
      <c r="C109" s="99"/>
      <c r="D109" s="100"/>
      <c r="E109" s="101"/>
      <c r="F109" s="101"/>
      <c r="H109" s="103"/>
      <c r="I109" s="104"/>
      <c r="K109" s="105"/>
      <c r="L109" s="106" t="s">
        <v>6</v>
      </c>
    </row>
    <row r="110" spans="1:12" s="102" customFormat="1" ht="23.25" customHeight="1">
      <c r="A110" s="180" t="s">
        <v>7</v>
      </c>
      <c r="B110" s="180"/>
      <c r="C110" s="181"/>
      <c r="D110" s="182"/>
      <c r="E110" s="107" t="s">
        <v>125</v>
      </c>
      <c r="F110" s="107" t="s">
        <v>9</v>
      </c>
      <c r="G110" s="108" t="s">
        <v>10</v>
      </c>
      <c r="H110" s="108"/>
      <c r="I110" s="108"/>
      <c r="J110" s="109"/>
      <c r="K110" s="110" t="s">
        <v>11</v>
      </c>
      <c r="L110" s="110" t="s">
        <v>12</v>
      </c>
    </row>
    <row r="111" spans="1:12" s="102" customFormat="1" ht="81">
      <c r="A111" s="111" t="s">
        <v>113</v>
      </c>
      <c r="B111" s="111" t="s">
        <v>114</v>
      </c>
      <c r="C111" s="112" t="s">
        <v>15</v>
      </c>
      <c r="D111" s="112" t="s">
        <v>126</v>
      </c>
      <c r="E111" s="113" t="s">
        <v>17</v>
      </c>
      <c r="F111" s="107" t="s">
        <v>18</v>
      </c>
      <c r="G111" s="113" t="s">
        <v>19</v>
      </c>
      <c r="H111" s="109" t="s">
        <v>20</v>
      </c>
      <c r="I111" s="114" t="s">
        <v>21</v>
      </c>
      <c r="J111" s="115" t="s">
        <v>22</v>
      </c>
      <c r="K111" s="113" t="s">
        <v>19</v>
      </c>
      <c r="L111" s="113" t="s">
        <v>19</v>
      </c>
    </row>
    <row r="112" spans="1:12" s="118" customFormat="1" ht="13.5">
      <c r="A112" s="116">
        <v>1</v>
      </c>
      <c r="B112" s="116">
        <v>2</v>
      </c>
      <c r="C112" s="116">
        <v>3</v>
      </c>
      <c r="D112" s="116">
        <v>4</v>
      </c>
      <c r="E112" s="116">
        <v>5</v>
      </c>
      <c r="F112" s="116">
        <v>6</v>
      </c>
      <c r="G112" s="116">
        <v>7</v>
      </c>
      <c r="H112" s="116">
        <v>8</v>
      </c>
      <c r="I112" s="116">
        <v>9</v>
      </c>
      <c r="J112" s="116">
        <v>10</v>
      </c>
      <c r="K112" s="117">
        <v>11</v>
      </c>
      <c r="L112" s="117">
        <v>12</v>
      </c>
    </row>
    <row r="113" spans="1:13" s="123" customFormat="1" ht="13.5" customHeight="1">
      <c r="A113" s="169" t="s">
        <v>130</v>
      </c>
      <c r="B113" s="170">
        <v>11005</v>
      </c>
      <c r="C113" s="119"/>
      <c r="D113" s="120"/>
      <c r="E113" s="121"/>
      <c r="F113" s="121"/>
      <c r="G113" s="121"/>
      <c r="H113" s="121">
        <f t="shared" ref="H113:H131" si="10">+G113-F113</f>
        <v>0</v>
      </c>
      <c r="I113" s="121">
        <f t="shared" ref="I113:I115" si="11">G113-E113</f>
        <v>0</v>
      </c>
      <c r="J113" s="121"/>
      <c r="K113" s="122"/>
      <c r="L113" s="122"/>
    </row>
    <row r="114" spans="1:13" s="123" customFormat="1" ht="53.25" customHeight="1">
      <c r="A114" s="167"/>
      <c r="B114" s="168"/>
      <c r="C114" s="119"/>
      <c r="D114" s="124" t="s">
        <v>127</v>
      </c>
      <c r="E114" s="121">
        <v>3</v>
      </c>
      <c r="F114" s="121">
        <v>3</v>
      </c>
      <c r="G114" s="121">
        <v>3</v>
      </c>
      <c r="H114" s="121">
        <f t="shared" si="10"/>
        <v>0</v>
      </c>
      <c r="I114" s="121">
        <f t="shared" si="11"/>
        <v>0</v>
      </c>
      <c r="J114" s="121"/>
      <c r="K114" s="122">
        <v>3</v>
      </c>
      <c r="L114" s="122">
        <v>3</v>
      </c>
    </row>
    <row r="115" spans="1:13" s="129" customFormat="1" ht="14.25" customHeight="1">
      <c r="A115" s="167"/>
      <c r="B115" s="183"/>
      <c r="C115" s="125"/>
      <c r="D115" s="126"/>
      <c r="E115" s="127"/>
      <c r="F115" s="127"/>
      <c r="G115" s="127"/>
      <c r="H115" s="127">
        <f t="shared" si="10"/>
        <v>0</v>
      </c>
      <c r="I115" s="127">
        <f t="shared" si="11"/>
        <v>0</v>
      </c>
      <c r="J115" s="127"/>
      <c r="K115" s="128"/>
      <c r="L115" s="128"/>
    </row>
    <row r="116" spans="1:13" s="118" customFormat="1" ht="14.25" customHeight="1">
      <c r="A116" s="167"/>
      <c r="B116" s="183"/>
      <c r="C116" s="42"/>
      <c r="D116" s="130" t="s">
        <v>25</v>
      </c>
      <c r="E116" s="131">
        <f>+E118</f>
        <v>11925.642</v>
      </c>
      <c r="F116" s="131">
        <f t="shared" ref="F116:I116" si="12">+F118</f>
        <v>19244</v>
      </c>
      <c r="G116" s="131">
        <f t="shared" si="12"/>
        <v>1030</v>
      </c>
      <c r="H116" s="132">
        <f t="shared" si="12"/>
        <v>-18214</v>
      </c>
      <c r="I116" s="131">
        <f t="shared" si="12"/>
        <v>-9039.2420000000002</v>
      </c>
      <c r="J116" s="133"/>
      <c r="K116" s="131">
        <f>+K118</f>
        <v>21299.4</v>
      </c>
      <c r="L116" s="131">
        <f>+L118</f>
        <v>21299.4</v>
      </c>
    </row>
    <row r="117" spans="1:13" s="118" customFormat="1" ht="14.25" customHeight="1">
      <c r="A117" s="167"/>
      <c r="B117" s="183"/>
      <c r="C117" s="45"/>
      <c r="D117" s="134" t="s">
        <v>26</v>
      </c>
      <c r="E117" s="135"/>
      <c r="F117" s="135"/>
      <c r="G117" s="135"/>
      <c r="H117" s="136"/>
      <c r="I117" s="136"/>
      <c r="J117" s="121"/>
      <c r="K117" s="117"/>
      <c r="L117" s="117"/>
    </row>
    <row r="118" spans="1:13" s="118" customFormat="1" ht="14.25" customHeight="1">
      <c r="A118" s="167"/>
      <c r="B118" s="183"/>
      <c r="C118" s="137"/>
      <c r="D118" s="138" t="s">
        <v>27</v>
      </c>
      <c r="E118" s="131">
        <f>+E120+E121+E122+E123+E127+E128+E130+E131+E136</f>
        <v>11925.642</v>
      </c>
      <c r="F118" s="131">
        <f>SUM(F120:F136)-F123-F131</f>
        <v>19244</v>
      </c>
      <c r="G118" s="131">
        <f>SUM(G120:G136)-G123-G131</f>
        <v>1030</v>
      </c>
      <c r="H118" s="132">
        <f>+H120+H121+H122+H123+H127+H128+H130+H131+H136</f>
        <v>-18214</v>
      </c>
      <c r="I118" s="131">
        <f>+I120+I121+I122+I123+I127+I130+I131+I136</f>
        <v>-9039.2420000000002</v>
      </c>
      <c r="J118" s="133"/>
      <c r="K118" s="131">
        <f>+K120+K121+K122+K123+K127+K128+K130+K131+K136</f>
        <v>21299.4</v>
      </c>
      <c r="L118" s="131">
        <f>+L120+L121+L122+L123+L127+L128+L130+L131+L136</f>
        <v>21299.4</v>
      </c>
      <c r="M118" s="139"/>
    </row>
    <row r="119" spans="1:13" s="118" customFormat="1" ht="13.5" customHeight="1">
      <c r="A119" s="167"/>
      <c r="B119" s="140"/>
      <c r="C119" s="125"/>
      <c r="D119" s="120" t="s">
        <v>28</v>
      </c>
      <c r="E119" s="141"/>
      <c r="F119" s="141"/>
      <c r="G119" s="135"/>
      <c r="H119" s="142"/>
      <c r="I119" s="142"/>
      <c r="J119" s="127"/>
      <c r="K119" s="117"/>
      <c r="L119" s="117"/>
    </row>
    <row r="120" spans="1:13" s="118" customFormat="1" ht="23.25" customHeight="1">
      <c r="A120" s="143"/>
      <c r="B120" s="144"/>
      <c r="C120" s="145">
        <v>4215</v>
      </c>
      <c r="D120" s="146" t="s">
        <v>48</v>
      </c>
      <c r="E120" s="147">
        <v>45</v>
      </c>
      <c r="F120" s="147">
        <v>120</v>
      </c>
      <c r="G120" s="147">
        <v>120</v>
      </c>
      <c r="H120" s="148">
        <f t="shared" si="10"/>
        <v>0</v>
      </c>
      <c r="I120" s="148">
        <f>+G120-E120</f>
        <v>75</v>
      </c>
      <c r="J120" s="149"/>
      <c r="K120" s="147">
        <v>120</v>
      </c>
      <c r="L120" s="147">
        <v>120</v>
      </c>
    </row>
    <row r="121" spans="1:13" s="118" customFormat="1" ht="18.75" customHeight="1">
      <c r="A121" s="143"/>
      <c r="B121" s="144"/>
      <c r="C121" s="145">
        <v>4239</v>
      </c>
      <c r="D121" s="150" t="s">
        <v>62</v>
      </c>
      <c r="E121" s="141">
        <v>6265.8</v>
      </c>
      <c r="F121" s="141">
        <v>11138.1</v>
      </c>
      <c r="G121" s="141">
        <f>+'[2]3-Ծախսերի բացվածք'!L137</f>
        <v>0</v>
      </c>
      <c r="H121" s="148">
        <f t="shared" si="10"/>
        <v>-11138.1</v>
      </c>
      <c r="I121" s="148">
        <f t="shared" ref="I121:I136" si="13">+G121-E121</f>
        <v>-6265.8</v>
      </c>
      <c r="J121" s="127"/>
      <c r="K121" s="141">
        <v>13353.1</v>
      </c>
      <c r="L121" s="141">
        <v>13353.1</v>
      </c>
    </row>
    <row r="122" spans="1:13" s="118" customFormat="1" ht="65.25" customHeight="1">
      <c r="A122" s="143"/>
      <c r="B122" s="144"/>
      <c r="C122" s="145">
        <v>4241</v>
      </c>
      <c r="D122" s="124" t="s">
        <v>64</v>
      </c>
      <c r="E122" s="147">
        <v>1283.28</v>
      </c>
      <c r="F122" s="147">
        <v>2670</v>
      </c>
      <c r="G122" s="147">
        <f>+'[2]3-Ծախսերի բացվածք'!L167</f>
        <v>0</v>
      </c>
      <c r="H122" s="148">
        <f t="shared" si="10"/>
        <v>-2670</v>
      </c>
      <c r="I122" s="148">
        <f t="shared" si="13"/>
        <v>-1283.28</v>
      </c>
      <c r="J122" s="149" t="s">
        <v>128</v>
      </c>
      <c r="K122" s="147">
        <v>2823.8</v>
      </c>
      <c r="L122" s="147">
        <v>2823.8</v>
      </c>
    </row>
    <row r="123" spans="1:13" s="118" customFormat="1" ht="28.5">
      <c r="A123" s="143"/>
      <c r="B123" s="144"/>
      <c r="C123" s="151">
        <v>4252</v>
      </c>
      <c r="D123" s="152" t="s">
        <v>68</v>
      </c>
      <c r="E123" s="153">
        <v>148.792</v>
      </c>
      <c r="F123" s="153">
        <v>550</v>
      </c>
      <c r="G123" s="153">
        <v>750</v>
      </c>
      <c r="H123" s="154">
        <f t="shared" si="10"/>
        <v>200</v>
      </c>
      <c r="I123" s="154">
        <f t="shared" si="13"/>
        <v>601.20799999999997</v>
      </c>
      <c r="J123" s="155"/>
      <c r="K123" s="153">
        <v>750</v>
      </c>
      <c r="L123" s="153">
        <v>750</v>
      </c>
    </row>
    <row r="124" spans="1:13" s="118" customFormat="1" ht="17.25">
      <c r="A124" s="143"/>
      <c r="B124" s="144"/>
      <c r="C124" s="145"/>
      <c r="D124" s="120" t="s">
        <v>28</v>
      </c>
      <c r="E124" s="141"/>
      <c r="F124" s="141"/>
      <c r="G124" s="141"/>
      <c r="H124" s="148">
        <f t="shared" si="10"/>
        <v>0</v>
      </c>
      <c r="I124" s="148">
        <f t="shared" si="13"/>
        <v>0</v>
      </c>
      <c r="J124" s="127"/>
      <c r="K124" s="141"/>
      <c r="L124" s="141"/>
    </row>
    <row r="125" spans="1:13" s="156" customFormat="1" ht="27">
      <c r="A125" s="143"/>
      <c r="B125" s="144"/>
      <c r="C125" s="145"/>
      <c r="D125" s="126" t="s">
        <v>69</v>
      </c>
      <c r="E125" s="141"/>
      <c r="F125" s="141">
        <v>550</v>
      </c>
      <c r="G125" s="141">
        <v>750</v>
      </c>
      <c r="H125" s="148">
        <f t="shared" si="10"/>
        <v>200</v>
      </c>
      <c r="I125" s="148">
        <f t="shared" si="13"/>
        <v>750</v>
      </c>
      <c r="J125" s="127"/>
      <c r="K125" s="141">
        <v>750</v>
      </c>
      <c r="L125" s="141">
        <v>750</v>
      </c>
    </row>
    <row r="126" spans="1:13" s="156" customFormat="1" ht="27" hidden="1">
      <c r="A126" s="143"/>
      <c r="B126" s="144"/>
      <c r="C126" s="145"/>
      <c r="D126" s="126" t="s">
        <v>70</v>
      </c>
      <c r="E126" s="141"/>
      <c r="F126" s="141"/>
      <c r="G126" s="141"/>
      <c r="H126" s="148">
        <f t="shared" si="10"/>
        <v>0</v>
      </c>
      <c r="I126" s="148">
        <f t="shared" si="13"/>
        <v>0</v>
      </c>
      <c r="J126" s="127"/>
      <c r="K126" s="141"/>
      <c r="L126" s="141"/>
    </row>
    <row r="127" spans="1:13" s="156" customFormat="1" ht="40.5">
      <c r="A127" s="143"/>
      <c r="B127" s="144"/>
      <c r="C127" s="145">
        <v>4264</v>
      </c>
      <c r="D127" s="124" t="s">
        <v>75</v>
      </c>
      <c r="E127" s="147">
        <v>1899.2</v>
      </c>
      <c r="F127" s="147">
        <v>2773.4</v>
      </c>
      <c r="G127" s="147">
        <f>+'[2]3-Ծախսերի բացվածք'!L177</f>
        <v>0</v>
      </c>
      <c r="H127" s="148">
        <f t="shared" si="10"/>
        <v>-2773.4</v>
      </c>
      <c r="I127" s="148">
        <f t="shared" si="13"/>
        <v>-1899.2</v>
      </c>
      <c r="J127" s="149" t="s">
        <v>129</v>
      </c>
      <c r="K127" s="147">
        <v>2790</v>
      </c>
      <c r="L127" s="147">
        <v>2790</v>
      </c>
    </row>
    <row r="128" spans="1:13" s="156" customFormat="1" ht="22.5" customHeight="1">
      <c r="A128" s="143"/>
      <c r="B128" s="144"/>
      <c r="C128" s="145">
        <v>4266</v>
      </c>
      <c r="D128" s="124" t="s">
        <v>76</v>
      </c>
      <c r="E128" s="147">
        <v>1856.4</v>
      </c>
      <c r="F128" s="147">
        <v>0</v>
      </c>
      <c r="G128" s="147">
        <f>+'[2]3-Ծախսերի բացվածք'!L182</f>
        <v>0</v>
      </c>
      <c r="H128" s="148">
        <f t="shared" si="10"/>
        <v>0</v>
      </c>
      <c r="I128" s="148">
        <f t="shared" si="13"/>
        <v>-1856.4</v>
      </c>
      <c r="J128" s="149"/>
      <c r="K128" s="147">
        <v>250</v>
      </c>
      <c r="L128" s="147">
        <v>250</v>
      </c>
    </row>
    <row r="129" spans="1:12" s="156" customFormat="1" ht="17.25" hidden="1">
      <c r="A129" s="143"/>
      <c r="B129" s="144"/>
      <c r="C129" s="145">
        <v>4267</v>
      </c>
      <c r="D129" s="124" t="s">
        <v>77</v>
      </c>
      <c r="E129" s="147"/>
      <c r="F129" s="147"/>
      <c r="G129" s="147"/>
      <c r="H129" s="148">
        <f t="shared" si="10"/>
        <v>0</v>
      </c>
      <c r="I129" s="148">
        <f t="shared" si="13"/>
        <v>0</v>
      </c>
      <c r="J129" s="149"/>
      <c r="K129" s="147"/>
      <c r="L129" s="147"/>
    </row>
    <row r="130" spans="1:12" s="156" customFormat="1" ht="17.25">
      <c r="A130" s="143"/>
      <c r="B130" s="144"/>
      <c r="C130" s="145">
        <v>4269</v>
      </c>
      <c r="D130" s="124" t="s">
        <v>78</v>
      </c>
      <c r="E130" s="147">
        <v>0</v>
      </c>
      <c r="F130" s="147">
        <v>1200</v>
      </c>
      <c r="G130" s="147">
        <f>+'[2]3-Ծախսերի բացվածք'!L186</f>
        <v>0</v>
      </c>
      <c r="H130" s="148">
        <f t="shared" si="10"/>
        <v>-1200</v>
      </c>
      <c r="I130" s="148">
        <f t="shared" si="13"/>
        <v>0</v>
      </c>
      <c r="J130" s="149"/>
      <c r="K130" s="147">
        <v>300</v>
      </c>
      <c r="L130" s="147">
        <v>300</v>
      </c>
    </row>
    <row r="131" spans="1:12" s="157" customFormat="1" ht="19.5" customHeight="1">
      <c r="A131" s="143"/>
      <c r="B131" s="144"/>
      <c r="C131" s="151">
        <v>4823</v>
      </c>
      <c r="D131" s="152" t="s">
        <v>102</v>
      </c>
      <c r="E131" s="153">
        <f>+E133+E135</f>
        <v>117.727</v>
      </c>
      <c r="F131" s="153">
        <f>+F133</f>
        <v>40</v>
      </c>
      <c r="G131" s="153">
        <f>+G133+G135</f>
        <v>160</v>
      </c>
      <c r="H131" s="154">
        <f t="shared" si="10"/>
        <v>120</v>
      </c>
      <c r="I131" s="154">
        <f t="shared" si="13"/>
        <v>42.272999999999996</v>
      </c>
      <c r="J131" s="155"/>
      <c r="K131" s="153">
        <f>+K133+K135</f>
        <v>160</v>
      </c>
      <c r="L131" s="153">
        <f>+L133+L135</f>
        <v>160</v>
      </c>
    </row>
    <row r="132" spans="1:12" s="157" customFormat="1" ht="17.25">
      <c r="A132" s="143"/>
      <c r="B132" s="144"/>
      <c r="C132" s="145"/>
      <c r="D132" s="120" t="s">
        <v>28</v>
      </c>
      <c r="E132" s="158"/>
      <c r="F132" s="158"/>
      <c r="G132" s="147"/>
      <c r="H132" s="148"/>
      <c r="I132" s="148">
        <f t="shared" si="13"/>
        <v>0</v>
      </c>
      <c r="J132" s="159"/>
      <c r="K132" s="147"/>
      <c r="L132" s="147"/>
    </row>
    <row r="133" spans="1:12" s="156" customFormat="1" ht="27">
      <c r="A133" s="143"/>
      <c r="B133" s="144"/>
      <c r="C133" s="145"/>
      <c r="D133" s="120" t="s">
        <v>103</v>
      </c>
      <c r="E133" s="147">
        <v>25</v>
      </c>
      <c r="F133" s="147">
        <v>40</v>
      </c>
      <c r="G133" s="147">
        <v>60</v>
      </c>
      <c r="H133" s="148">
        <f t="shared" ref="H133:H136" si="14">+G133-F133</f>
        <v>20</v>
      </c>
      <c r="I133" s="148">
        <f t="shared" si="13"/>
        <v>35</v>
      </c>
      <c r="J133" s="159"/>
      <c r="K133" s="147">
        <v>60</v>
      </c>
      <c r="L133" s="147">
        <v>60</v>
      </c>
    </row>
    <row r="134" spans="1:12" s="160" customFormat="1" ht="27.95" customHeight="1">
      <c r="A134" s="143"/>
      <c r="B134" s="144"/>
      <c r="C134" s="145"/>
      <c r="D134" s="120" t="s">
        <v>104</v>
      </c>
      <c r="E134" s="158"/>
      <c r="F134" s="158"/>
      <c r="G134" s="147"/>
      <c r="H134" s="148">
        <f t="shared" si="14"/>
        <v>0</v>
      </c>
      <c r="I134" s="148">
        <f t="shared" si="13"/>
        <v>0</v>
      </c>
      <c r="J134" s="159"/>
      <c r="K134" s="147"/>
      <c r="L134" s="147"/>
    </row>
    <row r="135" spans="1:12" s="160" customFormat="1" ht="17.25">
      <c r="A135" s="143"/>
      <c r="B135" s="144"/>
      <c r="C135" s="145"/>
      <c r="D135" s="120" t="s">
        <v>105</v>
      </c>
      <c r="E135" s="147">
        <v>92.727000000000004</v>
      </c>
      <c r="F135" s="158"/>
      <c r="G135" s="147">
        <v>100</v>
      </c>
      <c r="H135" s="148">
        <f t="shared" si="14"/>
        <v>100</v>
      </c>
      <c r="I135" s="148">
        <f t="shared" si="13"/>
        <v>7.2729999999999961</v>
      </c>
      <c r="J135" s="159"/>
      <c r="K135" s="147">
        <v>100</v>
      </c>
      <c r="L135" s="147">
        <v>100</v>
      </c>
    </row>
    <row r="136" spans="1:12" s="161" customFormat="1" ht="19.5" customHeight="1">
      <c r="A136" s="175"/>
      <c r="B136" s="176"/>
      <c r="C136" s="145">
        <v>4861</v>
      </c>
      <c r="D136" s="124" t="s">
        <v>110</v>
      </c>
      <c r="E136" s="147">
        <v>309.44299999999998</v>
      </c>
      <c r="F136" s="147">
        <v>752.5</v>
      </c>
      <c r="G136" s="147">
        <f>+'[2]3-Ծախսերի բացվածք'!L191</f>
        <v>0</v>
      </c>
      <c r="H136" s="148">
        <f t="shared" si="14"/>
        <v>-752.5</v>
      </c>
      <c r="I136" s="148">
        <f t="shared" si="13"/>
        <v>-309.44299999999998</v>
      </c>
      <c r="J136" s="159"/>
      <c r="K136" s="147">
        <v>752.5</v>
      </c>
      <c r="L136" s="147">
        <v>752.5</v>
      </c>
    </row>
  </sheetData>
  <mergeCells count="16">
    <mergeCell ref="B115:B116"/>
    <mergeCell ref="B117:B118"/>
    <mergeCell ref="D108:G108"/>
    <mergeCell ref="A2:H2"/>
    <mergeCell ref="D3:I3"/>
    <mergeCell ref="A6:B6"/>
    <mergeCell ref="A7:B7"/>
    <mergeCell ref="C7:D7"/>
    <mergeCell ref="B13:B14"/>
    <mergeCell ref="B15:B16"/>
    <mergeCell ref="B17:B18"/>
    <mergeCell ref="A93:B93"/>
    <mergeCell ref="D106:I106"/>
    <mergeCell ref="A109:B109"/>
    <mergeCell ref="A110:B110"/>
    <mergeCell ref="C110:D110"/>
  </mergeCells>
  <conditionalFormatting sqref="C8:D8">
    <cfRule type="cellIs" dxfId="3" priority="4" stopIfTrue="1" operator="equal">
      <formula>0</formula>
    </cfRule>
  </conditionalFormatting>
  <conditionalFormatting sqref="D14:D15">
    <cfRule type="cellIs" dxfId="2" priority="3" stopIfTrue="1" operator="equal">
      <formula>0</formula>
    </cfRule>
  </conditionalFormatting>
  <conditionalFormatting sqref="C111:D111">
    <cfRule type="cellIs" dxfId="1" priority="2" stopIfTrue="1" operator="equal">
      <formula>0</formula>
    </cfRule>
  </conditionalFormatting>
  <conditionalFormatting sqref="D116:D117">
    <cfRule type="cellIs" dxfId="0" priority="1" stopIfTrue="1" operator="equal">
      <formula>0</formula>
    </cfRule>
  </conditionalFormatting>
  <pageMargins left="0.18" right="0.17" top="0.19" bottom="0.16" header="0.18" footer="0.16"/>
  <pageSetup paperSize="9" scale="72" orientation="landscape" r:id="rId1"/>
  <headerFooter alignWithMargins="0">
    <oddFooter>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895B-7A88-4F89-B24A-312F6DED0904}">
  <sheetPr>
    <tabColor theme="9" tint="0.59999389629810485"/>
    <pageSetUpPr fitToPage="1"/>
  </sheetPr>
  <dimension ref="A2:R19"/>
  <sheetViews>
    <sheetView zoomScaleNormal="100" workbookViewId="0">
      <selection activeCell="L3" sqref="L3"/>
    </sheetView>
  </sheetViews>
  <sheetFormatPr defaultRowHeight="15"/>
  <cols>
    <col min="1" max="1" width="8" customWidth="1"/>
    <col min="2" max="2" width="9" customWidth="1"/>
    <col min="3" max="3" width="9.85546875" customWidth="1"/>
    <col min="4" max="4" width="27.140625" customWidth="1"/>
    <col min="5" max="5" width="19.85546875" customWidth="1"/>
    <col min="6" max="6" width="18" customWidth="1"/>
    <col min="7" max="7" width="15.85546875" customWidth="1"/>
    <col min="8" max="8" width="15" customWidth="1"/>
    <col min="9" max="9" width="15.85546875" customWidth="1"/>
    <col min="10" max="10" width="13.140625" customWidth="1"/>
    <col min="11" max="11" width="13.5703125" customWidth="1"/>
    <col min="12" max="12" width="12.140625" customWidth="1"/>
    <col min="18" max="18" width="18.5703125" customWidth="1"/>
  </cols>
  <sheetData>
    <row r="2" spans="1:18">
      <c r="A2" s="192" t="s">
        <v>132</v>
      </c>
      <c r="B2" s="193"/>
      <c r="C2" s="193"/>
      <c r="D2" s="194"/>
      <c r="E2" s="194"/>
      <c r="F2" s="194"/>
      <c r="G2" s="194"/>
      <c r="H2" s="194"/>
      <c r="I2" s="194"/>
    </row>
    <row r="3" spans="1:18">
      <c r="E3" t="s">
        <v>133</v>
      </c>
      <c r="G3" s="280" t="s">
        <v>134</v>
      </c>
      <c r="I3" s="195"/>
    </row>
    <row r="4" spans="1:18" s="197" customFormat="1" ht="17.25" thickBot="1">
      <c r="A4" s="196"/>
      <c r="B4" s="196"/>
      <c r="C4" s="196"/>
      <c r="D4" s="196"/>
      <c r="E4" s="196"/>
      <c r="M4" s="198" t="s">
        <v>135</v>
      </c>
      <c r="N4" s="198"/>
    </row>
    <row r="5" spans="1:18" s="197" customFormat="1" ht="36" customHeight="1">
      <c r="A5" s="199" t="s">
        <v>136</v>
      </c>
      <c r="B5" s="200" t="s">
        <v>137</v>
      </c>
      <c r="C5" s="200"/>
      <c r="D5" s="200" t="s">
        <v>138</v>
      </c>
      <c r="E5" s="200" t="s">
        <v>139</v>
      </c>
      <c r="F5" s="201" t="s">
        <v>140</v>
      </c>
      <c r="G5" s="202" t="s">
        <v>141</v>
      </c>
      <c r="H5" s="203" t="s">
        <v>142</v>
      </c>
      <c r="I5" s="203" t="s">
        <v>143</v>
      </c>
      <c r="J5" s="203" t="s">
        <v>144</v>
      </c>
      <c r="K5" s="204" t="s">
        <v>145</v>
      </c>
      <c r="L5" s="202" t="s">
        <v>146</v>
      </c>
      <c r="M5" s="203" t="s">
        <v>147</v>
      </c>
      <c r="N5" s="205" t="s">
        <v>148</v>
      </c>
      <c r="O5" s="206" t="s">
        <v>149</v>
      </c>
      <c r="P5" s="207"/>
      <c r="Q5" s="208"/>
      <c r="R5" s="209" t="s">
        <v>150</v>
      </c>
    </row>
    <row r="6" spans="1:18" s="197" customFormat="1" ht="66.75" customHeight="1">
      <c r="A6" s="210"/>
      <c r="B6" s="211" t="s">
        <v>151</v>
      </c>
      <c r="C6" s="211" t="s">
        <v>152</v>
      </c>
      <c r="D6" s="212"/>
      <c r="E6" s="212"/>
      <c r="F6" s="213"/>
      <c r="G6" s="214"/>
      <c r="H6" s="215"/>
      <c r="I6" s="215"/>
      <c r="J6" s="215"/>
      <c r="K6" s="216"/>
      <c r="L6" s="214"/>
      <c r="M6" s="215"/>
      <c r="N6" s="217"/>
      <c r="O6" s="218" t="s">
        <v>153</v>
      </c>
      <c r="P6" s="218" t="s">
        <v>147</v>
      </c>
      <c r="Q6" s="219" t="s">
        <v>148</v>
      </c>
      <c r="R6" s="220"/>
    </row>
    <row r="7" spans="1:18" s="197" customFormat="1" ht="24.75" customHeight="1">
      <c r="A7" s="221">
        <v>1</v>
      </c>
      <c r="B7" s="211">
        <v>2</v>
      </c>
      <c r="C7" s="221">
        <v>3</v>
      </c>
      <c r="D7" s="211">
        <v>4</v>
      </c>
      <c r="E7" s="221">
        <v>5</v>
      </c>
      <c r="F7" s="211">
        <v>6</v>
      </c>
      <c r="G7" s="221">
        <v>7</v>
      </c>
      <c r="H7" s="211">
        <v>8</v>
      </c>
      <c r="I7" s="221">
        <v>9</v>
      </c>
      <c r="J7" s="211">
        <v>10</v>
      </c>
      <c r="K7" s="221">
        <v>11</v>
      </c>
      <c r="L7" s="211">
        <v>12</v>
      </c>
      <c r="M7" s="221">
        <v>13</v>
      </c>
      <c r="N7" s="211">
        <v>14</v>
      </c>
      <c r="O7" s="221">
        <v>15</v>
      </c>
      <c r="P7" s="211">
        <v>16</v>
      </c>
      <c r="Q7" s="221">
        <v>17</v>
      </c>
      <c r="R7" s="211">
        <v>18</v>
      </c>
    </row>
    <row r="8" spans="1:18" s="226" customFormat="1" ht="24.95" customHeight="1">
      <c r="A8" s="222" t="s">
        <v>154</v>
      </c>
      <c r="B8" s="223"/>
      <c r="C8" s="224"/>
      <c r="D8" s="224"/>
      <c r="E8" s="224"/>
      <c r="F8" s="224"/>
      <c r="G8" s="225">
        <f>+G9</f>
        <v>458454.6</v>
      </c>
      <c r="H8" s="225">
        <f t="shared" ref="H8:K8" si="0">+H9</f>
        <v>399056.3</v>
      </c>
      <c r="I8" s="225">
        <f t="shared" si="0"/>
        <v>387215</v>
      </c>
      <c r="J8" s="225">
        <f t="shared" si="0"/>
        <v>363097</v>
      </c>
      <c r="K8" s="225">
        <f t="shared" si="0"/>
        <v>366126.60000000003</v>
      </c>
      <c r="L8" s="224">
        <v>0</v>
      </c>
      <c r="M8" s="224">
        <v>0</v>
      </c>
      <c r="N8" s="224">
        <v>0</v>
      </c>
      <c r="O8" s="224">
        <v>0</v>
      </c>
      <c r="P8" s="224">
        <v>0</v>
      </c>
      <c r="Q8" s="224">
        <v>0</v>
      </c>
      <c r="R8" s="224"/>
    </row>
    <row r="9" spans="1:18" s="226" customFormat="1" ht="76.5">
      <c r="A9" s="224"/>
      <c r="B9" s="224">
        <v>1213</v>
      </c>
      <c r="C9" s="224"/>
      <c r="D9" s="227" t="s">
        <v>155</v>
      </c>
      <c r="E9" s="227" t="s">
        <v>156</v>
      </c>
      <c r="F9" s="224" t="s">
        <v>157</v>
      </c>
      <c r="G9" s="225">
        <f>+G10+G11+G12</f>
        <v>458454.6</v>
      </c>
      <c r="H9" s="225">
        <f t="shared" ref="H9:K9" si="1">+H10+H11+H12</f>
        <v>399056.3</v>
      </c>
      <c r="I9" s="225">
        <f t="shared" si="1"/>
        <v>387215</v>
      </c>
      <c r="J9" s="225">
        <f t="shared" si="1"/>
        <v>363097</v>
      </c>
      <c r="K9" s="225">
        <f t="shared" si="1"/>
        <v>366126.60000000003</v>
      </c>
      <c r="L9" s="224"/>
      <c r="M9" s="224"/>
      <c r="N9" s="224"/>
      <c r="O9" s="224"/>
      <c r="P9" s="224"/>
      <c r="Q9" s="224"/>
      <c r="R9" s="224"/>
    </row>
    <row r="10" spans="1:18" s="226" customFormat="1" ht="89.25">
      <c r="A10" s="224"/>
      <c r="B10" s="224"/>
      <c r="C10" s="224">
        <v>11004</v>
      </c>
      <c r="D10" s="227" t="s">
        <v>158</v>
      </c>
      <c r="E10" s="227" t="s">
        <v>159</v>
      </c>
      <c r="F10" s="224" t="s">
        <v>160</v>
      </c>
      <c r="G10" s="225">
        <v>376833.3</v>
      </c>
      <c r="H10" s="225">
        <v>353370.3</v>
      </c>
      <c r="I10" s="225">
        <v>343883.3</v>
      </c>
      <c r="J10" s="225">
        <v>341797.6</v>
      </c>
      <c r="K10" s="225">
        <v>344827.2</v>
      </c>
      <c r="L10" s="224">
        <v>0</v>
      </c>
      <c r="M10" s="224">
        <v>0</v>
      </c>
      <c r="N10" s="224">
        <v>0</v>
      </c>
      <c r="O10" s="224">
        <v>0</v>
      </c>
      <c r="P10" s="224">
        <v>0</v>
      </c>
      <c r="Q10" s="224">
        <v>0</v>
      </c>
      <c r="R10" s="224"/>
    </row>
    <row r="11" spans="1:18" s="226" customFormat="1" ht="113.25" customHeight="1">
      <c r="A11" s="224"/>
      <c r="B11" s="224"/>
      <c r="C11" s="224">
        <v>11005</v>
      </c>
      <c r="D11" s="227" t="s">
        <v>131</v>
      </c>
      <c r="E11" s="227" t="s">
        <v>161</v>
      </c>
      <c r="F11" s="227" t="s">
        <v>160</v>
      </c>
      <c r="G11" s="225">
        <v>11925.6</v>
      </c>
      <c r="H11" s="225">
        <v>19244</v>
      </c>
      <c r="I11" s="225">
        <v>23201.5</v>
      </c>
      <c r="J11" s="225">
        <v>21299.4</v>
      </c>
      <c r="K11" s="225">
        <v>21299.4</v>
      </c>
      <c r="L11" s="224">
        <v>0</v>
      </c>
      <c r="M11" s="224">
        <v>0</v>
      </c>
      <c r="N11" s="224">
        <v>0</v>
      </c>
      <c r="O11" s="224">
        <v>0</v>
      </c>
      <c r="P11" s="224">
        <v>0</v>
      </c>
      <c r="Q11" s="224">
        <v>0</v>
      </c>
      <c r="R11" s="224"/>
    </row>
    <row r="12" spans="1:18" s="226" customFormat="1" ht="141.75" customHeight="1">
      <c r="A12" s="224"/>
      <c r="B12" s="224"/>
      <c r="C12" s="224">
        <v>31003</v>
      </c>
      <c r="D12" s="227" t="s">
        <v>162</v>
      </c>
      <c r="E12" s="227" t="s">
        <v>163</v>
      </c>
      <c r="F12" s="227" t="s">
        <v>164</v>
      </c>
      <c r="G12" s="225">
        <v>69695.7</v>
      </c>
      <c r="H12" s="225">
        <v>26442</v>
      </c>
      <c r="I12" s="225">
        <v>20130.2</v>
      </c>
      <c r="J12" s="225">
        <v>0</v>
      </c>
      <c r="K12" s="225">
        <v>0</v>
      </c>
      <c r="L12" s="224">
        <v>0</v>
      </c>
      <c r="M12" s="224">
        <v>0</v>
      </c>
      <c r="N12" s="224">
        <v>0</v>
      </c>
      <c r="O12" s="224">
        <v>0</v>
      </c>
      <c r="P12" s="224">
        <v>0</v>
      </c>
      <c r="Q12" s="224">
        <v>0</v>
      </c>
      <c r="R12" s="224"/>
    </row>
    <row r="13" spans="1:18" s="197" customFormat="1" ht="16.5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s="197" customFormat="1" ht="16.5">
      <c r="A14" s="224"/>
      <c r="B14" s="224"/>
      <c r="C14" s="224"/>
      <c r="D14" s="224"/>
      <c r="E14" s="224"/>
      <c r="F14" s="224"/>
      <c r="G14" s="224">
        <v>0</v>
      </c>
      <c r="H14" s="224">
        <v>0</v>
      </c>
      <c r="I14" s="224">
        <v>0</v>
      </c>
      <c r="J14" s="224">
        <v>0</v>
      </c>
      <c r="K14" s="224">
        <v>0</v>
      </c>
      <c r="L14" s="224">
        <v>0</v>
      </c>
      <c r="M14" s="224">
        <v>0</v>
      </c>
      <c r="N14" s="224">
        <v>0</v>
      </c>
      <c r="O14" s="224">
        <v>0</v>
      </c>
      <c r="P14" s="224">
        <v>0</v>
      </c>
      <c r="Q14" s="224">
        <v>0</v>
      </c>
      <c r="R14" s="224"/>
    </row>
    <row r="15" spans="1:18" s="197" customFormat="1" ht="24" customHeight="1">
      <c r="A15" s="224"/>
      <c r="B15" s="224"/>
      <c r="C15" s="224"/>
      <c r="D15" s="224"/>
      <c r="E15" s="224"/>
      <c r="F15" s="224"/>
      <c r="G15" s="224">
        <v>0</v>
      </c>
      <c r="H15" s="224">
        <v>0</v>
      </c>
      <c r="I15" s="224">
        <v>0</v>
      </c>
      <c r="J15" s="224">
        <v>0</v>
      </c>
      <c r="K15" s="224">
        <v>0</v>
      </c>
      <c r="L15" s="224">
        <v>0</v>
      </c>
      <c r="M15" s="224">
        <v>0</v>
      </c>
      <c r="N15" s="224">
        <v>0</v>
      </c>
      <c r="O15" s="224">
        <v>0</v>
      </c>
      <c r="P15" s="224">
        <v>0</v>
      </c>
      <c r="Q15" s="224">
        <v>0</v>
      </c>
      <c r="R15" s="224"/>
    </row>
    <row r="16" spans="1:18" s="197" customFormat="1" ht="27.75" customHeight="1">
      <c r="A16" s="224"/>
      <c r="B16" s="224"/>
      <c r="C16" s="224"/>
      <c r="D16" s="224"/>
      <c r="E16" s="224"/>
      <c r="F16" s="224"/>
      <c r="G16" s="224">
        <v>0</v>
      </c>
      <c r="H16" s="224">
        <v>0</v>
      </c>
      <c r="I16" s="224">
        <v>0</v>
      </c>
      <c r="J16" s="224">
        <v>0</v>
      </c>
      <c r="K16" s="224">
        <v>0</v>
      </c>
      <c r="L16" s="224">
        <v>0</v>
      </c>
      <c r="M16" s="224">
        <v>0</v>
      </c>
      <c r="N16" s="224">
        <v>0</v>
      </c>
      <c r="O16" s="224">
        <v>0</v>
      </c>
      <c r="P16" s="224">
        <v>0</v>
      </c>
      <c r="Q16" s="224">
        <v>0</v>
      </c>
      <c r="R16" s="224"/>
    </row>
    <row r="19" spans="2:2">
      <c r="B19" s="228" t="s">
        <v>165</v>
      </c>
    </row>
  </sheetData>
  <mergeCells count="17">
    <mergeCell ref="A8:B8"/>
    <mergeCell ref="K5:K6"/>
    <mergeCell ref="L5:L6"/>
    <mergeCell ref="M5:M6"/>
    <mergeCell ref="N5:N6"/>
    <mergeCell ref="O5:Q5"/>
    <mergeCell ref="R5:R6"/>
    <mergeCell ref="M4:N4"/>
    <mergeCell ref="A5:A6"/>
    <mergeCell ref="B5:C5"/>
    <mergeCell ref="D5:D6"/>
    <mergeCell ref="E5:E6"/>
    <mergeCell ref="F5:F6"/>
    <mergeCell ref="G5:G6"/>
    <mergeCell ref="H5:H6"/>
    <mergeCell ref="I5:I6"/>
    <mergeCell ref="J5:J6"/>
  </mergeCells>
  <pageMargins left="0.16" right="0.22" top="0.49" bottom="0.22" header="0.3" footer="0.16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5B337-A3E7-4A9B-8F21-565FB9FEB298}">
  <sheetPr>
    <tabColor theme="9" tint="0.79998168889431442"/>
  </sheetPr>
  <dimension ref="A1:O54"/>
  <sheetViews>
    <sheetView tabSelected="1" zoomScaleNormal="100" workbookViewId="0">
      <selection activeCell="N36" sqref="N36"/>
    </sheetView>
  </sheetViews>
  <sheetFormatPr defaultRowHeight="12"/>
  <cols>
    <col min="1" max="1" width="26.28515625" style="230" customWidth="1"/>
    <col min="2" max="2" width="9" style="230" customWidth="1"/>
    <col min="3" max="3" width="14.28515625" style="230" customWidth="1"/>
    <col min="4" max="4" width="12.7109375" style="230" customWidth="1"/>
    <col min="5" max="5" width="9.28515625" style="230" customWidth="1"/>
    <col min="6" max="6" width="6" style="230" customWidth="1"/>
    <col min="7" max="7" width="10.42578125" style="230" customWidth="1"/>
    <col min="8" max="8" width="15.5703125" style="230" customWidth="1"/>
    <col min="9" max="9" width="44.7109375" style="230" customWidth="1"/>
    <col min="10" max="14" width="12.42578125" style="230" customWidth="1"/>
    <col min="15" max="16384" width="9.140625" style="230"/>
  </cols>
  <sheetData>
    <row r="1" spans="1:14">
      <c r="A1" s="229" t="s">
        <v>166</v>
      </c>
    </row>
    <row r="3" spans="1:14" ht="13.5">
      <c r="A3" s="231" t="s">
        <v>167</v>
      </c>
      <c r="B3" s="232"/>
      <c r="C3" s="233"/>
      <c r="D3" s="233"/>
      <c r="E3" s="233"/>
      <c r="F3" s="234"/>
      <c r="G3" s="234"/>
      <c r="H3" s="234"/>
      <c r="I3" s="231"/>
    </row>
    <row r="6" spans="1:14" ht="13.5">
      <c r="A6" s="229" t="s">
        <v>168</v>
      </c>
      <c r="C6" s="235"/>
      <c r="D6" s="235"/>
      <c r="E6" s="235"/>
      <c r="F6" s="235"/>
      <c r="G6" s="235"/>
      <c r="H6" s="235"/>
      <c r="I6" s="235"/>
    </row>
    <row r="7" spans="1:14">
      <c r="J7" s="236"/>
    </row>
    <row r="8" spans="1:14" s="238" customFormat="1" ht="13.5" customHeight="1">
      <c r="A8" s="237" t="s">
        <v>169</v>
      </c>
      <c r="B8" s="237" t="s">
        <v>170</v>
      </c>
      <c r="C8" s="237"/>
      <c r="D8" s="237" t="s">
        <v>171</v>
      </c>
      <c r="E8" s="237"/>
      <c r="F8" s="237"/>
      <c r="G8" s="237"/>
      <c r="H8" s="237" t="s">
        <v>172</v>
      </c>
      <c r="I8" s="237" t="s">
        <v>173</v>
      </c>
      <c r="J8" s="237" t="s">
        <v>174</v>
      </c>
      <c r="K8" s="237"/>
      <c r="L8" s="237"/>
      <c r="M8" s="237"/>
      <c r="N8" s="237"/>
    </row>
    <row r="9" spans="1:14" s="238" customFormat="1" ht="93.75" customHeight="1">
      <c r="A9" s="237"/>
      <c r="B9" s="239" t="s">
        <v>175</v>
      </c>
      <c r="C9" s="239" t="s">
        <v>176</v>
      </c>
      <c r="D9" s="239" t="s">
        <v>177</v>
      </c>
      <c r="E9" s="239" t="s">
        <v>176</v>
      </c>
      <c r="F9" s="239" t="s">
        <v>178</v>
      </c>
      <c r="G9" s="239" t="s">
        <v>179</v>
      </c>
      <c r="H9" s="237"/>
      <c r="I9" s="237"/>
      <c r="J9" s="239" t="s">
        <v>180</v>
      </c>
      <c r="K9" s="239" t="s">
        <v>181</v>
      </c>
      <c r="L9" s="239" t="s">
        <v>10</v>
      </c>
      <c r="M9" s="239" t="s">
        <v>11</v>
      </c>
      <c r="N9" s="239" t="s">
        <v>12</v>
      </c>
    </row>
    <row r="10" spans="1:14" s="238" customFormat="1" ht="0.75" customHeight="1">
      <c r="A10" s="240" t="s">
        <v>182</v>
      </c>
      <c r="B10" s="240"/>
      <c r="C10" s="240"/>
      <c r="D10" s="240"/>
      <c r="E10" s="240"/>
      <c r="F10" s="240"/>
      <c r="G10" s="240"/>
      <c r="H10" s="240"/>
      <c r="I10" s="240"/>
      <c r="J10" s="241">
        <v>0</v>
      </c>
      <c r="K10" s="241">
        <v>0</v>
      </c>
      <c r="L10" s="241">
        <v>0</v>
      </c>
      <c r="M10" s="241">
        <v>0</v>
      </c>
    </row>
    <row r="11" spans="1:14" s="238" customFormat="1" ht="41.25" customHeight="1">
      <c r="A11" s="242" t="s">
        <v>183</v>
      </c>
      <c r="B11" s="243"/>
      <c r="C11" s="244"/>
      <c r="D11" s="244"/>
      <c r="E11" s="244"/>
      <c r="F11" s="244"/>
      <c r="G11" s="244"/>
      <c r="H11" s="245"/>
      <c r="I11" s="245"/>
      <c r="J11" s="246">
        <f>+J12+J24+J40</f>
        <v>458454.6</v>
      </c>
      <c r="K11" s="246">
        <f t="shared" ref="K11:N11" si="0">+K12+K24+K40</f>
        <v>399056.3</v>
      </c>
      <c r="L11" s="246">
        <f t="shared" si="0"/>
        <v>387215</v>
      </c>
      <c r="M11" s="246">
        <f t="shared" si="0"/>
        <v>363097</v>
      </c>
      <c r="N11" s="246">
        <f t="shared" si="0"/>
        <v>366126.60000000003</v>
      </c>
    </row>
    <row r="12" spans="1:14" s="238" customFormat="1" ht="39" customHeight="1">
      <c r="A12" s="247"/>
      <c r="B12" s="248">
        <v>1213</v>
      </c>
      <c r="C12" s="249" t="s">
        <v>184</v>
      </c>
      <c r="D12" s="250" t="s">
        <v>185</v>
      </c>
      <c r="E12" s="251"/>
      <c r="F12" s="251"/>
      <c r="G12" s="251"/>
      <c r="H12" s="251"/>
      <c r="I12" s="252"/>
      <c r="J12" s="246">
        <f>+J13</f>
        <v>376833.3</v>
      </c>
      <c r="K12" s="246">
        <f>+K13</f>
        <v>353370.3</v>
      </c>
      <c r="L12" s="246">
        <f>+L13</f>
        <v>343883.3</v>
      </c>
      <c r="M12" s="246">
        <f>+M13</f>
        <v>341797.6</v>
      </c>
      <c r="N12" s="246">
        <f>+N13</f>
        <v>344827.2</v>
      </c>
    </row>
    <row r="13" spans="1:14" s="238" customFormat="1" ht="23.25" customHeight="1">
      <c r="A13" s="253"/>
      <c r="B13" s="254"/>
      <c r="C13" s="254"/>
      <c r="D13" s="255"/>
      <c r="E13" s="256" t="s">
        <v>158</v>
      </c>
      <c r="F13" s="257"/>
      <c r="G13" s="257"/>
      <c r="H13" s="257"/>
      <c r="I13" s="258"/>
      <c r="J13" s="246">
        <f>+'[3]Հ3 Մաս 2'!G10</f>
        <v>376833.3</v>
      </c>
      <c r="K13" s="246">
        <f>+'[3]Հ3 Մաս 2'!H10</f>
        <v>353370.3</v>
      </c>
      <c r="L13" s="246">
        <f>+'[3]Հ3 Մաս 2'!I10</f>
        <v>343883.3</v>
      </c>
      <c r="M13" s="246">
        <f>+'[3]Հ3 Մաս 2'!J10</f>
        <v>341797.6</v>
      </c>
      <c r="N13" s="246">
        <f>+'[3]Հ3 Մաս 2'!K10</f>
        <v>344827.2</v>
      </c>
    </row>
    <row r="14" spans="1:14" s="238" customFormat="1" ht="33.75" customHeight="1">
      <c r="A14" s="259"/>
      <c r="B14" s="260"/>
      <c r="C14" s="260"/>
      <c r="D14" s="260"/>
      <c r="E14" s="261"/>
      <c r="F14" s="257" t="s">
        <v>186</v>
      </c>
      <c r="G14" s="257"/>
      <c r="H14" s="257"/>
      <c r="I14" s="262"/>
      <c r="J14" s="263"/>
      <c r="K14" s="263"/>
      <c r="L14" s="263"/>
      <c r="M14" s="263"/>
      <c r="N14" s="263"/>
    </row>
    <row r="15" spans="1:14" s="238" customFormat="1" ht="23.25" customHeight="1">
      <c r="A15" s="259"/>
      <c r="B15" s="260"/>
      <c r="C15" s="260"/>
      <c r="D15" s="260"/>
      <c r="E15" s="261"/>
      <c r="F15" s="261"/>
      <c r="G15" s="264" t="s">
        <v>187</v>
      </c>
      <c r="H15" s="242"/>
      <c r="I15" s="243"/>
      <c r="J15" s="263"/>
      <c r="K15" s="263"/>
      <c r="L15" s="263"/>
      <c r="M15" s="263"/>
      <c r="N15" s="263"/>
    </row>
    <row r="16" spans="1:14" s="238" customFormat="1" ht="23.25" customHeight="1">
      <c r="A16" s="259"/>
      <c r="B16" s="260"/>
      <c r="C16" s="260"/>
      <c r="D16" s="260"/>
      <c r="E16" s="261"/>
      <c r="F16" s="261"/>
      <c r="G16" s="261"/>
      <c r="H16" s="256" t="s">
        <v>183</v>
      </c>
      <c r="I16" s="262"/>
      <c r="J16" s="265"/>
      <c r="K16" s="265"/>
      <c r="L16" s="265"/>
      <c r="M16" s="265"/>
      <c r="N16" s="265"/>
    </row>
    <row r="17" spans="1:15" s="238" customFormat="1" ht="45" customHeight="1">
      <c r="A17" s="259"/>
      <c r="B17" s="260"/>
      <c r="C17" s="260"/>
      <c r="D17" s="260"/>
      <c r="E17" s="260"/>
      <c r="F17" s="260"/>
      <c r="G17" s="260"/>
      <c r="H17" s="260"/>
      <c r="I17" s="266" t="s">
        <v>188</v>
      </c>
      <c r="J17" s="267">
        <v>72</v>
      </c>
      <c r="K17" s="267">
        <v>72</v>
      </c>
      <c r="L17" s="267">
        <v>72</v>
      </c>
      <c r="M17" s="267">
        <v>72</v>
      </c>
      <c r="N17" s="267">
        <v>72</v>
      </c>
    </row>
    <row r="18" spans="1:15" s="238" customFormat="1" ht="47.25" customHeight="1">
      <c r="A18" s="259"/>
      <c r="B18" s="260"/>
      <c r="C18" s="260"/>
      <c r="D18" s="260"/>
      <c r="E18" s="260"/>
      <c r="F18" s="260"/>
      <c r="G18" s="260"/>
      <c r="H18" s="260"/>
      <c r="I18" s="266" t="s">
        <v>189</v>
      </c>
      <c r="J18" s="267">
        <v>48.9</v>
      </c>
      <c r="K18" s="267">
        <v>6</v>
      </c>
      <c r="L18" s="267">
        <v>10</v>
      </c>
      <c r="M18" s="267">
        <v>10</v>
      </c>
      <c r="N18" s="267">
        <v>10</v>
      </c>
      <c r="O18" s="238">
        <v>10</v>
      </c>
    </row>
    <row r="19" spans="1:15" s="238" customFormat="1" ht="27.75" customHeight="1">
      <c r="A19" s="259"/>
      <c r="B19" s="260"/>
      <c r="C19" s="260"/>
      <c r="D19" s="260"/>
      <c r="E19" s="260"/>
      <c r="F19" s="260"/>
      <c r="G19" s="260"/>
      <c r="H19" s="260"/>
      <c r="I19" s="268" t="s">
        <v>190</v>
      </c>
      <c r="J19" s="267">
        <v>149.19999999999999</v>
      </c>
      <c r="K19" s="267">
        <v>96</v>
      </c>
      <c r="L19" s="267">
        <v>92</v>
      </c>
      <c r="M19" s="267">
        <v>95</v>
      </c>
      <c r="N19" s="267">
        <v>95</v>
      </c>
    </row>
    <row r="20" spans="1:15" s="238" customFormat="1" ht="36.75" customHeight="1">
      <c r="A20" s="259"/>
      <c r="B20" s="260"/>
      <c r="C20" s="260"/>
      <c r="D20" s="260"/>
      <c r="E20" s="260"/>
      <c r="F20" s="260"/>
      <c r="G20" s="260"/>
      <c r="H20" s="260"/>
      <c r="I20" s="268" t="s">
        <v>191</v>
      </c>
      <c r="J20" s="267">
        <v>3</v>
      </c>
      <c r="K20" s="267">
        <v>3</v>
      </c>
      <c r="L20" s="267">
        <v>3</v>
      </c>
      <c r="M20" s="267">
        <v>3</v>
      </c>
      <c r="N20" s="267">
        <v>3</v>
      </c>
    </row>
    <row r="21" spans="1:15" s="238" customFormat="1" ht="30.75" customHeight="1">
      <c r="A21" s="259"/>
      <c r="B21" s="260"/>
      <c r="C21" s="260"/>
      <c r="D21" s="260"/>
      <c r="E21" s="260"/>
      <c r="F21" s="260"/>
      <c r="G21" s="260"/>
      <c r="H21" s="260"/>
      <c r="I21" s="268" t="s">
        <v>192</v>
      </c>
      <c r="J21" s="269">
        <v>0</v>
      </c>
      <c r="K21" s="269">
        <v>115</v>
      </c>
      <c r="L21" s="269">
        <v>115</v>
      </c>
      <c r="M21" s="269">
        <v>110</v>
      </c>
      <c r="N21" s="269">
        <v>110</v>
      </c>
    </row>
    <row r="22" spans="1:15" s="238" customFormat="1" ht="45" customHeight="1">
      <c r="A22" s="259"/>
      <c r="B22" s="260"/>
      <c r="C22" s="260"/>
      <c r="D22" s="260"/>
      <c r="E22" s="260"/>
      <c r="F22" s="260"/>
      <c r="G22" s="260"/>
      <c r="H22" s="260"/>
      <c r="I22" s="268" t="s">
        <v>193</v>
      </c>
      <c r="J22" s="269" t="s">
        <v>194</v>
      </c>
      <c r="K22" s="269" t="s">
        <v>194</v>
      </c>
      <c r="L22" s="269" t="s">
        <v>194</v>
      </c>
      <c r="M22" s="269" t="s">
        <v>194</v>
      </c>
      <c r="N22" s="269" t="s">
        <v>194</v>
      </c>
    </row>
    <row r="23" spans="1:15" s="238" customFormat="1" ht="19.5" customHeight="1"/>
    <row r="24" spans="1:15" s="238" customFormat="1" ht="26.25" customHeight="1">
      <c r="A24" s="259"/>
      <c r="B24" s="270">
        <v>1213</v>
      </c>
      <c r="C24" s="271"/>
      <c r="D24" s="272" t="s">
        <v>195</v>
      </c>
      <c r="E24" s="272"/>
      <c r="F24" s="272"/>
      <c r="G24" s="272"/>
      <c r="H24" s="272"/>
      <c r="I24" s="272"/>
      <c r="J24" s="273">
        <f>+J25</f>
        <v>11925.6</v>
      </c>
      <c r="K24" s="273">
        <f t="shared" ref="K24:N24" si="1">+K25</f>
        <v>19244</v>
      </c>
      <c r="L24" s="273">
        <f t="shared" si="1"/>
        <v>23201.5</v>
      </c>
      <c r="M24" s="273">
        <f t="shared" si="1"/>
        <v>21299.4</v>
      </c>
      <c r="N24" s="273">
        <f t="shared" si="1"/>
        <v>21299.4</v>
      </c>
    </row>
    <row r="25" spans="1:15" s="238" customFormat="1" ht="26.25" customHeight="1">
      <c r="A25" s="253"/>
      <c r="B25" s="254"/>
      <c r="C25" s="254"/>
      <c r="D25" s="274"/>
      <c r="E25" s="275" t="s">
        <v>196</v>
      </c>
      <c r="F25" s="272"/>
      <c r="G25" s="272"/>
      <c r="H25" s="272"/>
      <c r="I25" s="272"/>
      <c r="J25" s="273">
        <f>+'[3]Հ3 Մաս 2'!G11</f>
        <v>11925.6</v>
      </c>
      <c r="K25" s="273">
        <f>+'[3]Հ3 Մաս 2'!H11</f>
        <v>19244</v>
      </c>
      <c r="L25" s="273">
        <f>+'[3]Հ3 Մաս 2'!I11</f>
        <v>23201.5</v>
      </c>
      <c r="M25" s="273">
        <f>+'[3]Հ3 Մաս 2'!J11</f>
        <v>21299.4</v>
      </c>
      <c r="N25" s="273">
        <f>+'[3]Հ3 Մաս 2'!K11</f>
        <v>21299.4</v>
      </c>
    </row>
    <row r="26" spans="1:15" s="238" customFormat="1" ht="26.25" customHeight="1">
      <c r="A26" s="259"/>
      <c r="B26" s="260"/>
      <c r="C26" s="260"/>
      <c r="D26" s="276"/>
      <c r="E26" s="276"/>
      <c r="F26" s="277" t="s">
        <v>197</v>
      </c>
      <c r="G26" s="277"/>
      <c r="H26" s="277"/>
      <c r="I26" s="277"/>
      <c r="J26" s="277"/>
      <c r="K26" s="277"/>
      <c r="L26" s="277"/>
      <c r="M26" s="277"/>
      <c r="N26" s="277"/>
    </row>
    <row r="27" spans="1:15" s="238" customFormat="1" ht="26.25" customHeight="1">
      <c r="A27" s="259"/>
      <c r="B27" s="260"/>
      <c r="C27" s="260"/>
      <c r="D27" s="276"/>
      <c r="E27" s="276"/>
      <c r="F27" s="276"/>
      <c r="G27" s="278" t="s">
        <v>198</v>
      </c>
      <c r="H27" s="278"/>
      <c r="I27" s="278"/>
      <c r="J27" s="278"/>
      <c r="K27" s="278"/>
      <c r="L27" s="278"/>
      <c r="M27" s="278"/>
      <c r="N27" s="278"/>
    </row>
    <row r="28" spans="1:15" s="238" customFormat="1" ht="26.25" customHeight="1">
      <c r="A28" s="259"/>
      <c r="B28" s="260"/>
      <c r="C28" s="260"/>
      <c r="D28" s="260"/>
      <c r="E28" s="260"/>
      <c r="F28" s="260"/>
      <c r="G28" s="260"/>
      <c r="H28" s="278" t="s">
        <v>183</v>
      </c>
      <c r="I28" s="278"/>
      <c r="J28" s="278"/>
      <c r="K28" s="278"/>
      <c r="L28" s="278"/>
      <c r="M28" s="278"/>
      <c r="N28" s="278"/>
    </row>
    <row r="29" spans="1:15" s="238" customFormat="1" ht="45" customHeight="1">
      <c r="A29" s="259"/>
      <c r="B29" s="260"/>
      <c r="C29" s="260"/>
      <c r="D29" s="260"/>
      <c r="E29" s="260"/>
      <c r="F29" s="260"/>
      <c r="G29" s="260"/>
      <c r="H29" s="260"/>
      <c r="I29" s="268" t="s">
        <v>199</v>
      </c>
      <c r="J29" s="267">
        <v>80</v>
      </c>
      <c r="K29" s="267">
        <v>90</v>
      </c>
      <c r="L29" s="267">
        <v>80</v>
      </c>
      <c r="M29" s="267">
        <v>80</v>
      </c>
      <c r="N29" s="267">
        <v>80</v>
      </c>
    </row>
    <row r="30" spans="1:15" s="238" customFormat="1" ht="45" customHeight="1">
      <c r="A30" s="259"/>
      <c r="B30" s="260"/>
      <c r="C30" s="260"/>
      <c r="D30" s="260"/>
      <c r="E30" s="260"/>
      <c r="F30" s="260"/>
      <c r="G30" s="260"/>
      <c r="H30" s="260"/>
      <c r="I30" s="268" t="s">
        <v>200</v>
      </c>
      <c r="J30" s="267">
        <v>129</v>
      </c>
      <c r="K30" s="267">
        <v>80</v>
      </c>
      <c r="L30" s="267">
        <v>80</v>
      </c>
      <c r="M30" s="267">
        <v>80</v>
      </c>
      <c r="N30" s="267">
        <v>80</v>
      </c>
    </row>
    <row r="31" spans="1:15" s="238" customFormat="1" ht="45" customHeight="1">
      <c r="A31" s="259"/>
      <c r="B31" s="260"/>
      <c r="C31" s="260"/>
      <c r="D31" s="260"/>
      <c r="E31" s="260"/>
      <c r="F31" s="260"/>
      <c r="G31" s="260"/>
      <c r="H31" s="260"/>
      <c r="I31" s="268" t="s">
        <v>201</v>
      </c>
      <c r="J31" s="267">
        <v>49</v>
      </c>
      <c r="K31" s="267">
        <v>30</v>
      </c>
      <c r="L31" s="267">
        <v>25</v>
      </c>
      <c r="M31" s="267">
        <v>25</v>
      </c>
      <c r="N31" s="267">
        <v>25</v>
      </c>
    </row>
    <row r="32" spans="1:15" s="238" customFormat="1" ht="45" customHeight="1">
      <c r="A32" s="259"/>
      <c r="B32" s="260"/>
      <c r="C32" s="260"/>
      <c r="D32" s="260"/>
      <c r="E32" s="260"/>
      <c r="F32" s="260"/>
      <c r="G32" s="260"/>
      <c r="H32" s="260"/>
      <c r="I32" s="268" t="s">
        <v>202</v>
      </c>
      <c r="J32" s="267">
        <v>83</v>
      </c>
      <c r="K32" s="267">
        <v>50</v>
      </c>
      <c r="L32" s="267">
        <v>30</v>
      </c>
      <c r="M32" s="267">
        <v>30</v>
      </c>
      <c r="N32" s="267">
        <v>30</v>
      </c>
    </row>
    <row r="33" spans="1:14" s="238" customFormat="1" ht="45" customHeight="1">
      <c r="A33" s="259"/>
      <c r="B33" s="260"/>
      <c r="C33" s="260"/>
      <c r="D33" s="260"/>
      <c r="E33" s="260"/>
      <c r="F33" s="260"/>
      <c r="G33" s="260"/>
      <c r="H33" s="260"/>
      <c r="I33" s="268" t="s">
        <v>203</v>
      </c>
      <c r="J33" s="267">
        <v>0</v>
      </c>
      <c r="K33" s="267">
        <v>22</v>
      </c>
      <c r="L33" s="267">
        <v>20</v>
      </c>
      <c r="M33" s="267">
        <v>20</v>
      </c>
      <c r="N33" s="267">
        <v>20</v>
      </c>
    </row>
    <row r="34" spans="1:14" s="238" customFormat="1" ht="45" customHeight="1">
      <c r="A34" s="259"/>
      <c r="B34" s="260"/>
      <c r="C34" s="260"/>
      <c r="D34" s="260"/>
      <c r="E34" s="260"/>
      <c r="F34" s="260"/>
      <c r="G34" s="260"/>
      <c r="H34" s="260"/>
      <c r="I34" s="268" t="s">
        <v>204</v>
      </c>
      <c r="J34" s="267">
        <v>5</v>
      </c>
      <c r="K34" s="267">
        <v>10</v>
      </c>
      <c r="L34" s="267">
        <v>8</v>
      </c>
      <c r="M34" s="267">
        <v>8</v>
      </c>
      <c r="N34" s="267">
        <v>8</v>
      </c>
    </row>
    <row r="35" spans="1:14" s="238" customFormat="1" ht="45" customHeight="1">
      <c r="A35" s="259"/>
      <c r="B35" s="260"/>
      <c r="C35" s="260"/>
      <c r="D35" s="260"/>
      <c r="E35" s="260"/>
      <c r="F35" s="260"/>
      <c r="G35" s="260"/>
      <c r="H35" s="260"/>
      <c r="I35" s="268" t="s">
        <v>205</v>
      </c>
      <c r="J35" s="267">
        <v>16</v>
      </c>
      <c r="K35" s="267">
        <v>20</v>
      </c>
      <c r="L35" s="267">
        <v>15</v>
      </c>
      <c r="M35" s="267">
        <v>15</v>
      </c>
      <c r="N35" s="267">
        <v>15</v>
      </c>
    </row>
    <row r="36" spans="1:14" s="238" customFormat="1" ht="45" customHeight="1">
      <c r="A36" s="259"/>
      <c r="B36" s="260"/>
      <c r="C36" s="260"/>
      <c r="D36" s="260"/>
      <c r="E36" s="260"/>
      <c r="F36" s="260"/>
      <c r="G36" s="260"/>
      <c r="H36" s="260"/>
      <c r="I36" s="268" t="s">
        <v>206</v>
      </c>
      <c r="J36" s="267">
        <v>13</v>
      </c>
      <c r="K36" s="267">
        <v>15</v>
      </c>
      <c r="L36" s="267">
        <v>15</v>
      </c>
      <c r="M36" s="267">
        <v>15</v>
      </c>
      <c r="N36" s="267">
        <v>15</v>
      </c>
    </row>
    <row r="37" spans="1:14" s="238" customFormat="1" ht="54" customHeight="1">
      <c r="A37" s="259"/>
      <c r="B37" s="260"/>
      <c r="C37" s="260"/>
      <c r="D37" s="260"/>
      <c r="E37" s="260"/>
      <c r="F37" s="260"/>
      <c r="G37" s="260"/>
      <c r="H37" s="260"/>
      <c r="I37" s="268" t="s">
        <v>207</v>
      </c>
      <c r="J37" s="269">
        <v>0</v>
      </c>
      <c r="K37" s="269">
        <v>7</v>
      </c>
      <c r="L37" s="269">
        <v>5</v>
      </c>
      <c r="M37" s="269">
        <v>5</v>
      </c>
      <c r="N37" s="269">
        <v>5</v>
      </c>
    </row>
    <row r="38" spans="1:14" s="238" customFormat="1" ht="45" customHeight="1">
      <c r="A38" s="259"/>
      <c r="B38" s="260"/>
      <c r="C38" s="260"/>
      <c r="D38" s="260"/>
      <c r="E38" s="260"/>
      <c r="F38" s="260"/>
      <c r="G38" s="260"/>
      <c r="H38" s="260"/>
      <c r="I38" s="268" t="s">
        <v>208</v>
      </c>
      <c r="J38" s="269">
        <v>0</v>
      </c>
      <c r="K38" s="269">
        <v>20</v>
      </c>
      <c r="L38" s="269">
        <v>20</v>
      </c>
      <c r="M38" s="269">
        <v>20</v>
      </c>
      <c r="N38" s="269">
        <v>20</v>
      </c>
    </row>
    <row r="39" spans="1:14" s="238" customFormat="1"/>
    <row r="40" spans="1:14" s="238" customFormat="1" ht="26.25" customHeight="1">
      <c r="A40" s="259"/>
      <c r="B40" s="270">
        <v>1213</v>
      </c>
      <c r="C40" s="271"/>
      <c r="D40" s="272" t="s">
        <v>209</v>
      </c>
      <c r="E40" s="272"/>
      <c r="F40" s="272"/>
      <c r="G40" s="272"/>
      <c r="H40" s="272"/>
      <c r="I40" s="272"/>
      <c r="J40" s="273">
        <f>+J41</f>
        <v>69695.7</v>
      </c>
      <c r="K40" s="273">
        <f t="shared" ref="K40:N40" si="2">+K41</f>
        <v>26442</v>
      </c>
      <c r="L40" s="273">
        <f t="shared" si="2"/>
        <v>20130.2</v>
      </c>
      <c r="M40" s="273">
        <f t="shared" si="2"/>
        <v>0</v>
      </c>
      <c r="N40" s="273">
        <f t="shared" si="2"/>
        <v>0</v>
      </c>
    </row>
    <row r="41" spans="1:14" s="238" customFormat="1" ht="26.25" customHeight="1">
      <c r="A41" s="253"/>
      <c r="B41" s="254"/>
      <c r="C41" s="254"/>
      <c r="D41" s="274"/>
      <c r="E41" s="256" t="s">
        <v>210</v>
      </c>
      <c r="F41" s="257"/>
      <c r="G41" s="257"/>
      <c r="H41" s="257"/>
      <c r="I41" s="262"/>
      <c r="J41" s="273">
        <f>+'[3]Հ3 Մաս 2'!G12</f>
        <v>69695.7</v>
      </c>
      <c r="K41" s="273">
        <f>+'[3]Հ3 Մաս 2'!H12</f>
        <v>26442</v>
      </c>
      <c r="L41" s="273">
        <f>+'[3]Հ3 Մաս 2'!I12</f>
        <v>20130.2</v>
      </c>
      <c r="M41" s="273">
        <f>+'[3]Հ3 Մաս 2'!J12</f>
        <v>0</v>
      </c>
      <c r="N41" s="273">
        <f>+'[3]Հ3 Մաս 2'!K12</f>
        <v>0</v>
      </c>
    </row>
    <row r="42" spans="1:14" s="238" customFormat="1" ht="26.25" customHeight="1">
      <c r="A42" s="259"/>
      <c r="B42" s="260"/>
      <c r="C42" s="260"/>
      <c r="D42" s="276"/>
      <c r="E42" s="276"/>
      <c r="F42" s="278" t="s">
        <v>211</v>
      </c>
      <c r="G42" s="278"/>
      <c r="H42" s="278"/>
      <c r="I42" s="278"/>
      <c r="J42" s="278"/>
      <c r="K42" s="278"/>
      <c r="L42" s="278"/>
      <c r="M42" s="278"/>
      <c r="N42" s="278"/>
    </row>
    <row r="43" spans="1:14" s="238" customFormat="1" ht="26.25" customHeight="1">
      <c r="A43" s="259"/>
      <c r="B43" s="260"/>
      <c r="C43" s="260"/>
      <c r="D43" s="276"/>
      <c r="E43" s="276"/>
      <c r="F43" s="276"/>
      <c r="G43" s="278" t="s">
        <v>212</v>
      </c>
      <c r="H43" s="278"/>
      <c r="I43" s="278"/>
      <c r="J43" s="278"/>
      <c r="K43" s="278"/>
      <c r="L43" s="278"/>
      <c r="M43" s="278"/>
      <c r="N43" s="278"/>
    </row>
    <row r="44" spans="1:14" s="238" customFormat="1" ht="26.25" customHeight="1">
      <c r="A44" s="259"/>
      <c r="B44" s="260"/>
      <c r="C44" s="260"/>
      <c r="D44" s="260"/>
      <c r="E44" s="260"/>
      <c r="F44" s="260"/>
      <c r="G44" s="260"/>
      <c r="H44" s="278" t="s">
        <v>183</v>
      </c>
      <c r="I44" s="278"/>
      <c r="J44" s="278"/>
      <c r="K44" s="278"/>
      <c r="L44" s="278"/>
      <c r="M44" s="278"/>
      <c r="N44" s="278"/>
    </row>
    <row r="45" spans="1:14" s="238" customFormat="1" ht="26.25" customHeight="1">
      <c r="A45" s="259"/>
      <c r="B45" s="260"/>
      <c r="C45" s="260"/>
      <c r="D45" s="260"/>
      <c r="E45" s="260"/>
      <c r="F45" s="260"/>
      <c r="G45" s="260"/>
      <c r="H45" s="260"/>
      <c r="I45" s="268" t="s">
        <v>213</v>
      </c>
      <c r="J45" s="267">
        <v>18</v>
      </c>
      <c r="K45" s="267">
        <v>18</v>
      </c>
      <c r="L45" s="267">
        <v>18</v>
      </c>
      <c r="M45" s="267">
        <v>0</v>
      </c>
      <c r="N45" s="267">
        <v>0</v>
      </c>
    </row>
    <row r="46" spans="1:14" s="238" customFormat="1" ht="26.25" customHeight="1">
      <c r="A46" s="259"/>
      <c r="B46" s="260"/>
      <c r="C46" s="260"/>
      <c r="D46" s="260"/>
      <c r="E46" s="260"/>
      <c r="F46" s="260"/>
      <c r="G46" s="260"/>
      <c r="H46" s="260"/>
      <c r="I46" s="268" t="s">
        <v>214</v>
      </c>
      <c r="J46" s="267">
        <v>45</v>
      </c>
      <c r="K46" s="267">
        <v>104</v>
      </c>
      <c r="L46" s="267">
        <v>31</v>
      </c>
      <c r="M46" s="267">
        <v>0</v>
      </c>
      <c r="N46" s="267">
        <v>0</v>
      </c>
    </row>
    <row r="47" spans="1:14" s="238" customFormat="1" ht="26.25" customHeight="1">
      <c r="A47" s="259"/>
      <c r="B47" s="260"/>
      <c r="C47" s="260"/>
      <c r="D47" s="260"/>
      <c r="E47" s="260"/>
      <c r="F47" s="260"/>
      <c r="G47" s="260"/>
      <c r="H47" s="260"/>
      <c r="I47" s="268" t="s">
        <v>215</v>
      </c>
      <c r="J47" s="267">
        <v>5</v>
      </c>
      <c r="K47" s="267">
        <v>0</v>
      </c>
      <c r="L47" s="267">
        <v>6</v>
      </c>
      <c r="M47" s="267">
        <v>0</v>
      </c>
      <c r="N47" s="267">
        <v>0</v>
      </c>
    </row>
    <row r="48" spans="1:14" s="238" customFormat="1" ht="26.25" customHeight="1">
      <c r="A48" s="259"/>
      <c r="B48" s="260"/>
      <c r="C48" s="260"/>
      <c r="D48" s="260"/>
      <c r="E48" s="260"/>
      <c r="F48" s="260"/>
      <c r="G48" s="260"/>
      <c r="H48" s="260"/>
      <c r="I48" s="268" t="s">
        <v>216</v>
      </c>
      <c r="J48" s="267">
        <v>11</v>
      </c>
      <c r="K48" s="267">
        <v>10</v>
      </c>
      <c r="L48" s="267">
        <v>10</v>
      </c>
      <c r="M48" s="267">
        <v>0</v>
      </c>
      <c r="N48" s="267">
        <v>0</v>
      </c>
    </row>
    <row r="49" spans="1:14" s="238" customFormat="1" ht="26.25" customHeight="1">
      <c r="A49" s="259"/>
      <c r="B49" s="260"/>
      <c r="C49" s="260"/>
      <c r="D49" s="260"/>
      <c r="E49" s="260"/>
      <c r="F49" s="260"/>
      <c r="G49" s="260"/>
      <c r="H49" s="260"/>
      <c r="I49" s="268" t="s">
        <v>217</v>
      </c>
      <c r="J49" s="269">
        <v>50</v>
      </c>
      <c r="K49" s="269">
        <v>50</v>
      </c>
      <c r="L49" s="269">
        <v>50</v>
      </c>
      <c r="M49" s="269">
        <v>0</v>
      </c>
      <c r="N49" s="269">
        <v>0</v>
      </c>
    </row>
    <row r="50" spans="1:14" s="238" customFormat="1" ht="26.25" customHeight="1">
      <c r="A50" s="259"/>
      <c r="B50" s="260"/>
      <c r="C50" s="260"/>
      <c r="D50" s="260"/>
      <c r="E50" s="260"/>
      <c r="F50" s="260"/>
      <c r="G50" s="260"/>
      <c r="H50" s="260"/>
      <c r="I50" s="268" t="s">
        <v>218</v>
      </c>
      <c r="J50" s="269">
        <v>100</v>
      </c>
      <c r="K50" s="269">
        <v>100</v>
      </c>
      <c r="L50" s="269">
        <v>100</v>
      </c>
      <c r="M50" s="269">
        <v>0</v>
      </c>
      <c r="N50" s="269">
        <v>0</v>
      </c>
    </row>
    <row r="51" spans="1:14" ht="16.5" customHeight="1"/>
    <row r="52" spans="1:14">
      <c r="A52" s="279" t="s">
        <v>219</v>
      </c>
      <c r="B52" s="279"/>
      <c r="C52" s="279"/>
    </row>
    <row r="54" spans="1:14">
      <c r="B54" s="230" t="s">
        <v>220</v>
      </c>
    </row>
  </sheetData>
  <mergeCells count="21">
    <mergeCell ref="F42:N42"/>
    <mergeCell ref="G43:N43"/>
    <mergeCell ref="H44:N44"/>
    <mergeCell ref="A25:C25"/>
    <mergeCell ref="F26:N26"/>
    <mergeCell ref="G27:N27"/>
    <mergeCell ref="H28:N28"/>
    <mergeCell ref="A41:C41"/>
    <mergeCell ref="E41:I41"/>
    <mergeCell ref="A10:I10"/>
    <mergeCell ref="D12:I12"/>
    <mergeCell ref="A13:C13"/>
    <mergeCell ref="E13:H13"/>
    <mergeCell ref="F14:I14"/>
    <mergeCell ref="H16:I16"/>
    <mergeCell ref="A8:A9"/>
    <mergeCell ref="B8:C8"/>
    <mergeCell ref="D8:G8"/>
    <mergeCell ref="H8:H9"/>
    <mergeCell ref="I8:I9"/>
    <mergeCell ref="J8:N8"/>
  </mergeCells>
  <pageMargins left="0.2" right="0.2" top="0.25" bottom="0.2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2-ԸՆԴԱՄԵՆԸ ԾԱԽՍԵՐ</vt:lpstr>
      <vt:lpstr>Հ3 Մաս 2</vt:lpstr>
      <vt:lpstr>Հ3 Մաս 4</vt:lpstr>
      <vt:lpstr>'Հ3 Մաս 2'!_ftnref17</vt:lpstr>
      <vt:lpstr>'Հ3 Մաս 2'!_ftnref4</vt:lpstr>
      <vt:lpstr>'2-ԸՆԴԱՄԵՆԸ ԾԱԽՍԵՐ'!Заголовки_для_печати</vt:lpstr>
      <vt:lpstr>'2-ԸՆԴԱՄԵՆԸ ԾԱԽՍԵՐ'!Область_печати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2025-03-06T11:22:09Z</dcterms:modified>
</cp:coreProperties>
</file>